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'Arkusz1'!$A$1:$W$36</definedName>
  </definedNames>
  <calcPr fullCalcOnLoad="1"/>
</workbook>
</file>

<file path=xl/sharedStrings.xml><?xml version="1.0" encoding="utf-8"?>
<sst xmlns="http://schemas.openxmlformats.org/spreadsheetml/2006/main" count="81" uniqueCount="65">
  <si>
    <t>w tym źródła finansowania</t>
  </si>
  <si>
    <t>Starostwo Powiatowe w Węgorzewie</t>
  </si>
  <si>
    <t>Dom Pomocy Społecznej w Węgorzewie</t>
  </si>
  <si>
    <t xml:space="preserve">I. Wydatki inwestycyjne </t>
  </si>
  <si>
    <t>Chodnik w Węgorzewie ul. 3 Maja</t>
  </si>
  <si>
    <t>Chodnik do Kalu</t>
  </si>
  <si>
    <t xml:space="preserve">II. Zakupy inwestycyjne </t>
  </si>
  <si>
    <t>Modernizacja DPS</t>
  </si>
  <si>
    <t>Dz.</t>
  </si>
  <si>
    <t>Rozdział</t>
  </si>
  <si>
    <t>Paragraf</t>
  </si>
  <si>
    <t>Nazwa zadania inwestycyjnego</t>
  </si>
  <si>
    <t>Planowane nakłady</t>
  </si>
  <si>
    <t>Środki własne</t>
  </si>
  <si>
    <t>Kredyty i pożyczki</t>
  </si>
  <si>
    <t>Uwagi</t>
  </si>
  <si>
    <t>Jednostka organiz.          realizująca zadanie</t>
  </si>
  <si>
    <t>Zakup wyposażenia dla Starostwa</t>
  </si>
  <si>
    <t>LP</t>
  </si>
  <si>
    <t>Droga 1738N (143): Chodnik w Pozezdrzu ul. Świerczewskiego</t>
  </si>
  <si>
    <t>Wrota Warmii i Mazur - elektroniczna platforma funkcjonowania admin. publicznej</t>
  </si>
  <si>
    <t>ZPORR</t>
  </si>
  <si>
    <t>6058, 6059</t>
  </si>
  <si>
    <t>Zaprojektowanie i budowa nawierzchni dróg powiatowych nr 1598N i 1799N w powiecie węgorzewskim</t>
  </si>
  <si>
    <t>Powiat Węgorzewski</t>
  </si>
  <si>
    <t>Nakładki na drogach powiatowych</t>
  </si>
  <si>
    <t>Zakup budynku i posesji przy ul. Zamkowej</t>
  </si>
  <si>
    <t>Dofinans.zew. 65%</t>
  </si>
  <si>
    <t xml:space="preserve">Termomodernizacja SOSW </t>
  </si>
  <si>
    <t>Ośrodek Szkolno-Wychowawczy</t>
  </si>
  <si>
    <t>Powiązanie z WFOŚiGW</t>
  </si>
  <si>
    <t>Chodnik w Budrach - dokumentacja</t>
  </si>
  <si>
    <t>Środki pochodzące z innych źródeł</t>
  </si>
  <si>
    <t>Łącznie wydatki inwestycyjne</t>
  </si>
  <si>
    <t>V Rok 2009</t>
  </si>
  <si>
    <t>Łącznie wydatki na zkupy inwestycyjne</t>
  </si>
  <si>
    <t xml:space="preserve"> I Rok 2004 -wykonanie</t>
  </si>
  <si>
    <t>Platforma 112 - zwiększenie dostępności do ratownictwa</t>
  </si>
  <si>
    <t>Powiatowa Komenda PSPoż w Węgorzewie</t>
  </si>
  <si>
    <t>Dom Pomocy Społecznej</t>
  </si>
  <si>
    <t xml:space="preserve">Wydatki inwestycyjne powiatu w roku budżetowym 2007 oraz wydatki na wieloletnie programy inwestycyjne w latach 2007 - 2009 (w zł) </t>
  </si>
  <si>
    <t>III Rok 2006- wykonanie</t>
  </si>
  <si>
    <t xml:space="preserve"> II Rok 2005 -.wykonanie</t>
  </si>
  <si>
    <t>2007 rok bieżący 10+11+12+13</t>
  </si>
  <si>
    <t>IV Rok 2008</t>
  </si>
  <si>
    <t>Łączne nakłady finansowe 6+7+8+9+14+15</t>
  </si>
  <si>
    <t>Renowacja łącznika Przychodnia-Starostwo</t>
  </si>
  <si>
    <t>Dom pomocy społecznej - zakup maszyny elektrycznej do kuchni</t>
  </si>
  <si>
    <t>Zakupy inwestycyjne dla potrzeb drogownictwa - zagęszczarka i przyczepa do ciągnika</t>
  </si>
  <si>
    <t>Modernizacja obiektów służby zdrowia-Szpital Powiatowy  w Węgorzewie</t>
  </si>
  <si>
    <t>RPO 85%</t>
  </si>
  <si>
    <t>Gmina Węgorzewo 45000 zł</t>
  </si>
  <si>
    <t>Gmina Pozezdrze 45000 zł</t>
  </si>
  <si>
    <t>Gmina Węgorzewo 35000 zł</t>
  </si>
  <si>
    <t>OGÓŁEM WYDATKI INWESTYCYJNE</t>
  </si>
  <si>
    <t>środki wymienione w art.. 5 ust.1 pkt 2 i 3 u.f.p.</t>
  </si>
  <si>
    <t xml:space="preserve">ZPORR </t>
  </si>
  <si>
    <t>6050, 6058, 6059</t>
  </si>
  <si>
    <t>Wykonanie chodników w miejscowościach Węgielsztyn i Guja</t>
  </si>
  <si>
    <t>Gmina Węgorzewo 70.000 zł</t>
  </si>
  <si>
    <t>Dokumentacja układu komunikacyjnego ulic: Łąkowa-Kraszewskiego-Sienkiewicza w Węgorzewie</t>
  </si>
  <si>
    <t>w 2008r. Gmina Węgorzewo 35.000 zł.</t>
  </si>
  <si>
    <t>Powiatowy Dom Samopomocy</t>
  </si>
  <si>
    <t>Powiatowy Dom Samopomocy w Węgorzewie</t>
  </si>
  <si>
    <t>Likwidacja barier architektonicznych SOSW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</si>
</sst>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_-* #,##0.000\ _z_ł_-;\-* #,##0.000\ _z_ł_-;_-* &quot;-&quot;??\ _z_ł_-;_-@_-"/>
    <numFmt numFmtId="167" formatCode="_-* #,##0.000\ _z_ł_-;\-* #,##0.000\ _z_ł_-;_-* &quot;-&quot;???\ _z_ł_-;_-@_-"/>
    <numFmt numFmtId="168" formatCode="#,##0.0"/>
    <numFmt numFmtId="169" formatCode="#,##0.000"/>
    <numFmt numFmtId="170" formatCode="0.0"/>
    <numFmt numFmtId="171" formatCode="0.000"/>
    <numFmt numFmtId="172" formatCode="#,##0.0000"/>
    <numFmt numFmtId="173" formatCode="_-* #,##0.0000\ _z_ł_-;\-* #,##0.0000\ _z_ł_-;_-* &quot;-&quot;????\ _z_ł_-;_-@_-"/>
    <numFmt numFmtId="174" formatCode="_-* #,##0.000\ _z_ł_-;\-* #,##0.000\ _z_ł_-;_-* &quot;-&quot;????\ _z_ł_-;_-@_-"/>
    <numFmt numFmtId="175" formatCode="_-* #,##0.00\ _z_ł_-;\-* #,##0.00\ _z_ł_-;_-* &quot;-&quot;????\ _z_ł_-;_-@_-"/>
    <numFmt numFmtId="176" formatCode="_-* #,##0.0\ _z_ł_-;\-* #,##0.0\ _z_ł_-;_-* &quot;-&quot;????\ _z_ł_-;_-@_-"/>
    <numFmt numFmtId="177" formatCode="_-* #,##0\ _z_ł_-;\-* #,##0\ _z_ł_-;_-* &quot;-&quot;????\ _z_ł_-;_-@_-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sz val="11"/>
      <color indexed="10"/>
      <name val="Arial CE"/>
      <family val="2"/>
    </font>
    <font>
      <b/>
      <i/>
      <sz val="11"/>
      <name val="Arial CE"/>
      <family val="0"/>
    </font>
    <font>
      <b/>
      <i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3" fontId="3" fillId="0" borderId="1" xfId="15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15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right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 wrapText="1"/>
    </xf>
    <xf numFmtId="3" fontId="3" fillId="3" borderId="3" xfId="15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wrapText="1"/>
    </xf>
    <xf numFmtId="3" fontId="4" fillId="0" borderId="3" xfId="0" applyNumberFormat="1" applyFont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/>
    </xf>
    <xf numFmtId="3" fontId="3" fillId="3" borderId="1" xfId="15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3" fontId="3" fillId="0" borderId="3" xfId="15" applyNumberFormat="1" applyFont="1" applyBorder="1" applyAlignment="1">
      <alignment horizontal="right"/>
    </xf>
    <xf numFmtId="3" fontId="8" fillId="3" borderId="7" xfId="15" applyNumberFormat="1" applyFont="1" applyFill="1" applyBorder="1" applyAlignment="1">
      <alignment horizontal="right"/>
    </xf>
    <xf numFmtId="4" fontId="8" fillId="3" borderId="7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right"/>
    </xf>
    <xf numFmtId="3" fontId="3" fillId="3" borderId="8" xfId="0" applyNumberFormat="1" applyFont="1" applyFill="1" applyBorder="1" applyAlignment="1">
      <alignment horizontal="right" wrapText="1"/>
    </xf>
    <xf numFmtId="3" fontId="6" fillId="0" borderId="9" xfId="0" applyNumberFormat="1" applyFont="1" applyBorder="1" applyAlignment="1">
      <alignment horizontal="center"/>
    </xf>
    <xf numFmtId="3" fontId="8" fillId="3" borderId="3" xfId="15" applyNumberFormat="1" applyFont="1" applyFill="1" applyBorder="1" applyAlignment="1">
      <alignment horizontal="right"/>
    </xf>
    <xf numFmtId="0" fontId="9" fillId="0" borderId="10" xfId="0" applyFont="1" applyBorder="1" applyAlignment="1">
      <alignment wrapText="1"/>
    </xf>
    <xf numFmtId="3" fontId="8" fillId="3" borderId="10" xfId="15" applyNumberFormat="1" applyFont="1" applyFill="1" applyBorder="1" applyAlignment="1">
      <alignment horizontal="right"/>
    </xf>
    <xf numFmtId="3" fontId="3" fillId="0" borderId="11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/>
    </xf>
    <xf numFmtId="3" fontId="8" fillId="0" borderId="12" xfId="0" applyNumberFormat="1" applyFont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3" fillId="0" borderId="1" xfId="0" applyNumberFormat="1" applyFont="1" applyBorder="1" applyAlignment="1">
      <alignment wrapText="1"/>
    </xf>
    <xf numFmtId="3" fontId="3" fillId="0" borderId="2" xfId="0" applyNumberFormat="1" applyFont="1" applyBorder="1" applyAlignment="1">
      <alignment horizontal="center" wrapText="1"/>
    </xf>
    <xf numFmtId="3" fontId="3" fillId="0" borderId="15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right" wrapText="1"/>
    </xf>
    <xf numFmtId="0" fontId="9" fillId="0" borderId="18" xfId="0" applyFont="1" applyBorder="1" applyAlignment="1">
      <alignment wrapText="1"/>
    </xf>
    <xf numFmtId="0" fontId="9" fillId="0" borderId="14" xfId="0" applyFont="1" applyBorder="1" applyAlignment="1">
      <alignment wrapText="1"/>
    </xf>
    <xf numFmtId="3" fontId="4" fillId="0" borderId="2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4" fontId="5" fillId="0" borderId="6" xfId="0" applyNumberFormat="1" applyFont="1" applyBorder="1" applyAlignment="1">
      <alignment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wrapText="1"/>
    </xf>
    <xf numFmtId="3" fontId="3" fillId="3" borderId="15" xfId="0" applyNumberFormat="1" applyFont="1" applyFill="1" applyBorder="1" applyAlignment="1">
      <alignment horizontal="center" wrapText="1"/>
    </xf>
    <xf numFmtId="3" fontId="4" fillId="0" borderId="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16" xfId="0" applyNumberFormat="1" applyFont="1" applyBorder="1" applyAlignment="1">
      <alignment horizontal="center" wrapText="1"/>
    </xf>
    <xf numFmtId="3" fontId="4" fillId="0" borderId="3" xfId="0" applyNumberFormat="1" applyFont="1" applyBorder="1" applyAlignment="1">
      <alignment horizontal="center" vertical="center" textRotation="90" wrapText="1"/>
    </xf>
    <xf numFmtId="3" fontId="4" fillId="0" borderId="9" xfId="0" applyNumberFormat="1" applyFont="1" applyBorder="1" applyAlignment="1">
      <alignment horizontal="center" vertical="center" textRotation="90" wrapText="1"/>
    </xf>
    <xf numFmtId="3" fontId="4" fillId="0" borderId="6" xfId="0" applyNumberFormat="1" applyFont="1" applyBorder="1" applyAlignment="1">
      <alignment horizontal="center" vertical="center" textRotation="90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9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8" fillId="0" borderId="23" xfId="0" applyNumberFormat="1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5" xfId="0" applyFont="1" applyBorder="1" applyAlignment="1">
      <alignment wrapText="1"/>
    </xf>
    <xf numFmtId="3" fontId="8" fillId="0" borderId="1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/>
    </xf>
    <xf numFmtId="3" fontId="6" fillId="0" borderId="25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3" borderId="16" xfId="0" applyNumberFormat="1" applyFont="1" applyFill="1" applyBorder="1" applyAlignment="1">
      <alignment horizontal="center" vertical="center" wrapText="1"/>
    </xf>
    <xf numFmtId="3" fontId="3" fillId="3" borderId="15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6"/>
  <sheetViews>
    <sheetView tabSelected="1" zoomScale="75" zoomScaleNormal="75" zoomScaleSheetLayoutView="50" workbookViewId="0" topLeftCell="E25">
      <selection activeCell="U27" sqref="U27:V27"/>
    </sheetView>
  </sheetViews>
  <sheetFormatPr defaultColWidth="9.00390625" defaultRowHeight="12.75"/>
  <cols>
    <col min="1" max="2" width="9.125" style="1" customWidth="1"/>
    <col min="3" max="3" width="4.625" style="2" customWidth="1"/>
    <col min="4" max="4" width="7.25390625" style="2" customWidth="1"/>
    <col min="5" max="5" width="6.25390625" style="2" customWidth="1"/>
    <col min="6" max="6" width="28.375" style="2" customWidth="1"/>
    <col min="7" max="7" width="1.75390625" style="2" hidden="1" customWidth="1"/>
    <col min="8" max="8" width="0.74609375" style="2" hidden="1" customWidth="1"/>
    <col min="9" max="9" width="0.12890625" style="2" hidden="1" customWidth="1"/>
    <col min="10" max="10" width="15.875" style="2" customWidth="1"/>
    <col min="11" max="11" width="11.875" style="2" customWidth="1"/>
    <col min="12" max="13" width="11.625" style="2" customWidth="1"/>
    <col min="14" max="14" width="15.375" style="2" customWidth="1"/>
    <col min="15" max="15" width="9.625" style="2" customWidth="1"/>
    <col min="16" max="16" width="11.875" style="2" customWidth="1"/>
    <col min="17" max="17" width="10.375" style="2" customWidth="1"/>
    <col min="18" max="18" width="14.375" style="2" customWidth="1"/>
    <col min="19" max="20" width="11.875" style="2" customWidth="1"/>
    <col min="21" max="21" width="13.875" style="2" customWidth="1"/>
    <col min="22" max="22" width="0.2421875" style="2" customWidth="1"/>
    <col min="23" max="23" width="21.625" style="1" customWidth="1"/>
    <col min="24" max="16384" width="9.125" style="1" customWidth="1"/>
  </cols>
  <sheetData>
    <row r="1" spans="3:23" ht="14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</row>
    <row r="2" spans="3:23" ht="14.25">
      <c r="C2" s="89" t="s">
        <v>40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3"/>
      <c r="T2" s="3"/>
      <c r="U2" s="3"/>
      <c r="V2" s="3"/>
      <c r="W2" s="4"/>
    </row>
    <row r="3" spans="3:23" ht="14.2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</row>
    <row r="4" spans="2:23" ht="12.75" customHeight="1">
      <c r="B4" s="76" t="s">
        <v>18</v>
      </c>
      <c r="C4" s="94" t="s">
        <v>8</v>
      </c>
      <c r="D4" s="91" t="s">
        <v>9</v>
      </c>
      <c r="E4" s="91" t="s">
        <v>10</v>
      </c>
      <c r="F4" s="79" t="s">
        <v>11</v>
      </c>
      <c r="G4" s="97"/>
      <c r="H4" s="97"/>
      <c r="I4" s="80"/>
      <c r="J4" s="100" t="s">
        <v>45</v>
      </c>
      <c r="K4" s="30"/>
      <c r="L4" s="30"/>
      <c r="M4" s="30"/>
      <c r="N4" s="85" t="s">
        <v>12</v>
      </c>
      <c r="O4" s="85"/>
      <c r="P4" s="85"/>
      <c r="Q4" s="85"/>
      <c r="R4" s="85"/>
      <c r="S4" s="85"/>
      <c r="T4" s="85"/>
      <c r="U4" s="79" t="s">
        <v>15</v>
      </c>
      <c r="V4" s="80"/>
      <c r="W4" s="120" t="s">
        <v>16</v>
      </c>
    </row>
    <row r="5" spans="2:23" ht="12.75" customHeight="1">
      <c r="B5" s="77"/>
      <c r="C5" s="95"/>
      <c r="D5" s="92"/>
      <c r="E5" s="92"/>
      <c r="F5" s="81"/>
      <c r="G5" s="98"/>
      <c r="H5" s="98"/>
      <c r="I5" s="82"/>
      <c r="J5" s="101"/>
      <c r="K5" s="85" t="s">
        <v>36</v>
      </c>
      <c r="L5" s="85" t="s">
        <v>42</v>
      </c>
      <c r="M5" s="100" t="s">
        <v>41</v>
      </c>
      <c r="N5" s="85" t="s">
        <v>43</v>
      </c>
      <c r="O5" s="88" t="s">
        <v>0</v>
      </c>
      <c r="P5" s="88"/>
      <c r="Q5" s="88"/>
      <c r="R5" s="88"/>
      <c r="S5" s="85" t="s">
        <v>44</v>
      </c>
      <c r="T5" s="85" t="s">
        <v>34</v>
      </c>
      <c r="U5" s="81"/>
      <c r="V5" s="82"/>
      <c r="W5" s="121"/>
    </row>
    <row r="6" spans="2:23" ht="12.75" customHeight="1">
      <c r="B6" s="77"/>
      <c r="C6" s="95"/>
      <c r="D6" s="92"/>
      <c r="E6" s="92"/>
      <c r="F6" s="81"/>
      <c r="G6" s="98"/>
      <c r="H6" s="98"/>
      <c r="I6" s="82"/>
      <c r="J6" s="101"/>
      <c r="K6" s="85"/>
      <c r="L6" s="85"/>
      <c r="M6" s="101"/>
      <c r="N6" s="85"/>
      <c r="O6" s="85" t="s">
        <v>13</v>
      </c>
      <c r="P6" s="85" t="s">
        <v>14</v>
      </c>
      <c r="Q6" s="85" t="s">
        <v>32</v>
      </c>
      <c r="R6" s="100" t="s">
        <v>55</v>
      </c>
      <c r="S6" s="85"/>
      <c r="T6" s="85"/>
      <c r="U6" s="81"/>
      <c r="V6" s="82"/>
      <c r="W6" s="121"/>
    </row>
    <row r="7" spans="2:23" ht="15" customHeight="1">
      <c r="B7" s="77"/>
      <c r="C7" s="95"/>
      <c r="D7" s="92"/>
      <c r="E7" s="92"/>
      <c r="F7" s="81"/>
      <c r="G7" s="98"/>
      <c r="H7" s="98"/>
      <c r="I7" s="82"/>
      <c r="J7" s="101"/>
      <c r="K7" s="85"/>
      <c r="L7" s="85"/>
      <c r="M7" s="101"/>
      <c r="N7" s="85"/>
      <c r="O7" s="85"/>
      <c r="P7" s="85"/>
      <c r="Q7" s="85"/>
      <c r="R7" s="101"/>
      <c r="S7" s="85"/>
      <c r="T7" s="85"/>
      <c r="U7" s="81"/>
      <c r="V7" s="82"/>
      <c r="W7" s="121"/>
    </row>
    <row r="8" spans="2:23" ht="18.75" customHeight="1">
      <c r="B8" s="77"/>
      <c r="C8" s="95"/>
      <c r="D8" s="92"/>
      <c r="E8" s="92"/>
      <c r="F8" s="81"/>
      <c r="G8" s="98"/>
      <c r="H8" s="98"/>
      <c r="I8" s="82"/>
      <c r="J8" s="101"/>
      <c r="K8" s="85"/>
      <c r="L8" s="85"/>
      <c r="M8" s="101"/>
      <c r="N8" s="85"/>
      <c r="O8" s="85"/>
      <c r="P8" s="85"/>
      <c r="Q8" s="85"/>
      <c r="R8" s="101"/>
      <c r="S8" s="85"/>
      <c r="T8" s="85"/>
      <c r="U8" s="81"/>
      <c r="V8" s="82"/>
      <c r="W8" s="121"/>
    </row>
    <row r="9" spans="2:23" ht="27" customHeight="1">
      <c r="B9" s="78"/>
      <c r="C9" s="96"/>
      <c r="D9" s="93"/>
      <c r="E9" s="93"/>
      <c r="F9" s="83"/>
      <c r="G9" s="99"/>
      <c r="H9" s="99"/>
      <c r="I9" s="84"/>
      <c r="J9" s="102"/>
      <c r="K9" s="85"/>
      <c r="L9" s="85"/>
      <c r="M9" s="102"/>
      <c r="N9" s="85"/>
      <c r="O9" s="85"/>
      <c r="P9" s="85"/>
      <c r="Q9" s="85"/>
      <c r="R9" s="102"/>
      <c r="S9" s="85"/>
      <c r="T9" s="85"/>
      <c r="U9" s="83"/>
      <c r="V9" s="84"/>
      <c r="W9" s="122"/>
    </row>
    <row r="10" spans="2:23" ht="15">
      <c r="B10" s="18"/>
      <c r="C10" s="5">
        <v>1</v>
      </c>
      <c r="D10" s="5">
        <v>2</v>
      </c>
      <c r="E10" s="6">
        <v>3</v>
      </c>
      <c r="F10" s="69">
        <v>4</v>
      </c>
      <c r="G10" s="70"/>
      <c r="H10" s="70"/>
      <c r="I10" s="71"/>
      <c r="J10" s="5">
        <v>5</v>
      </c>
      <c r="K10" s="5">
        <v>6</v>
      </c>
      <c r="L10" s="5">
        <v>7</v>
      </c>
      <c r="M10" s="5">
        <v>8</v>
      </c>
      <c r="N10" s="5">
        <v>9</v>
      </c>
      <c r="O10" s="5">
        <v>10</v>
      </c>
      <c r="P10" s="5">
        <v>11</v>
      </c>
      <c r="Q10" s="5">
        <v>12</v>
      </c>
      <c r="R10" s="5">
        <v>13</v>
      </c>
      <c r="S10" s="5">
        <v>14</v>
      </c>
      <c r="T10" s="5">
        <v>15</v>
      </c>
      <c r="U10" s="69">
        <v>18</v>
      </c>
      <c r="V10" s="71"/>
      <c r="W10" s="7">
        <v>19</v>
      </c>
    </row>
    <row r="11" spans="2:23" ht="15.75" customHeight="1">
      <c r="B11" s="18"/>
      <c r="C11" s="117" t="s">
        <v>3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9"/>
    </row>
    <row r="12" spans="2:23" ht="44.25" customHeight="1">
      <c r="B12" s="19">
        <v>1</v>
      </c>
      <c r="C12" s="8">
        <v>600</v>
      </c>
      <c r="D12" s="8">
        <v>60014</v>
      </c>
      <c r="E12" s="20">
        <v>6050</v>
      </c>
      <c r="F12" s="58" t="s">
        <v>5</v>
      </c>
      <c r="G12" s="90"/>
      <c r="H12" s="90"/>
      <c r="I12" s="59"/>
      <c r="J12" s="9">
        <f>SUM(K12+L12+M12+N12+S12+T12)</f>
        <v>114000</v>
      </c>
      <c r="K12" s="8">
        <v>24000</v>
      </c>
      <c r="L12" s="8">
        <v>0</v>
      </c>
      <c r="M12" s="8">
        <v>0</v>
      </c>
      <c r="N12" s="9">
        <f>SUM(O12+P12+Q12+R12)</f>
        <v>90000</v>
      </c>
      <c r="O12" s="8">
        <v>0</v>
      </c>
      <c r="P12" s="8">
        <v>45000</v>
      </c>
      <c r="Q12" s="8">
        <v>45000</v>
      </c>
      <c r="R12" s="8">
        <v>0</v>
      </c>
      <c r="S12" s="8"/>
      <c r="T12" s="11"/>
      <c r="U12" s="62" t="s">
        <v>51</v>
      </c>
      <c r="V12" s="64"/>
      <c r="W12" s="21" t="s">
        <v>1</v>
      </c>
    </row>
    <row r="13" spans="2:23" ht="51" customHeight="1">
      <c r="B13" s="19">
        <v>2</v>
      </c>
      <c r="C13" s="8">
        <v>600</v>
      </c>
      <c r="D13" s="8">
        <v>60014</v>
      </c>
      <c r="E13" s="11">
        <v>6050</v>
      </c>
      <c r="F13" s="62" t="s">
        <v>19</v>
      </c>
      <c r="G13" s="63"/>
      <c r="H13" s="63"/>
      <c r="I13" s="64"/>
      <c r="J13" s="9">
        <f aca="true" t="shared" si="0" ref="J13:J26">SUM(K13+L13+M13+N13+S13+T13)</f>
        <v>218500</v>
      </c>
      <c r="K13" s="8">
        <v>0</v>
      </c>
      <c r="L13" s="8">
        <v>0</v>
      </c>
      <c r="M13" s="8">
        <v>128500</v>
      </c>
      <c r="N13" s="9">
        <f aca="true" t="shared" si="1" ref="N13:N26">SUM(O13+P13+Q13+R13)</f>
        <v>0</v>
      </c>
      <c r="O13" s="8">
        <v>0</v>
      </c>
      <c r="P13" s="8">
        <v>0</v>
      </c>
      <c r="Q13" s="8">
        <v>0</v>
      </c>
      <c r="R13" s="8">
        <v>0</v>
      </c>
      <c r="S13" s="8">
        <v>90000</v>
      </c>
      <c r="T13" s="11"/>
      <c r="U13" s="62" t="s">
        <v>52</v>
      </c>
      <c r="V13" s="64"/>
      <c r="W13" s="10" t="s">
        <v>1</v>
      </c>
    </row>
    <row r="14" spans="2:23" ht="42" customHeight="1">
      <c r="B14" s="19">
        <v>3</v>
      </c>
      <c r="C14" s="8">
        <v>600</v>
      </c>
      <c r="D14" s="8">
        <v>60014</v>
      </c>
      <c r="E14" s="8">
        <v>6050</v>
      </c>
      <c r="F14" s="62" t="s">
        <v>4</v>
      </c>
      <c r="G14" s="63"/>
      <c r="H14" s="63"/>
      <c r="I14" s="64"/>
      <c r="J14" s="9">
        <f t="shared" si="0"/>
        <v>99889</v>
      </c>
      <c r="K14" s="8">
        <v>0</v>
      </c>
      <c r="L14" s="8">
        <v>29889</v>
      </c>
      <c r="M14" s="8">
        <v>0</v>
      </c>
      <c r="N14" s="9">
        <f t="shared" si="1"/>
        <v>70000</v>
      </c>
      <c r="O14" s="8">
        <v>0</v>
      </c>
      <c r="P14" s="8">
        <v>35000</v>
      </c>
      <c r="Q14" s="8">
        <v>35000</v>
      </c>
      <c r="R14" s="8">
        <v>0</v>
      </c>
      <c r="S14" s="8"/>
      <c r="T14" s="11"/>
      <c r="U14" s="62" t="s">
        <v>53</v>
      </c>
      <c r="V14" s="64"/>
      <c r="W14" s="10" t="s">
        <v>1</v>
      </c>
    </row>
    <row r="15" spans="2:23" ht="51.75" customHeight="1">
      <c r="B15" s="19">
        <v>4</v>
      </c>
      <c r="C15" s="22">
        <v>600</v>
      </c>
      <c r="D15" s="22">
        <v>60014</v>
      </c>
      <c r="E15" s="23" t="s">
        <v>57</v>
      </c>
      <c r="F15" s="114" t="s">
        <v>23</v>
      </c>
      <c r="G15" s="115"/>
      <c r="H15" s="115"/>
      <c r="I15" s="116"/>
      <c r="J15" s="9">
        <f t="shared" si="0"/>
        <v>4187356</v>
      </c>
      <c r="K15" s="22"/>
      <c r="L15" s="22">
        <v>8540</v>
      </c>
      <c r="M15" s="36">
        <v>0</v>
      </c>
      <c r="N15" s="9">
        <f t="shared" si="1"/>
        <v>4178816</v>
      </c>
      <c r="O15" s="22">
        <v>300500</v>
      </c>
      <c r="P15" s="22">
        <v>849243</v>
      </c>
      <c r="Q15" s="22">
        <v>329100</v>
      </c>
      <c r="R15" s="22">
        <v>2699973</v>
      </c>
      <c r="S15" s="22">
        <v>0</v>
      </c>
      <c r="T15" s="25"/>
      <c r="U15" s="86" t="s">
        <v>56</v>
      </c>
      <c r="V15" s="87"/>
      <c r="W15" s="26" t="s">
        <v>24</v>
      </c>
    </row>
    <row r="16" spans="2:23" ht="43.5" customHeight="1">
      <c r="B16" s="19">
        <v>5</v>
      </c>
      <c r="C16" s="8">
        <v>600</v>
      </c>
      <c r="D16" s="8">
        <v>60014</v>
      </c>
      <c r="E16" s="8">
        <v>6050</v>
      </c>
      <c r="F16" s="62" t="s">
        <v>25</v>
      </c>
      <c r="G16" s="63"/>
      <c r="H16" s="63"/>
      <c r="I16" s="64"/>
      <c r="J16" s="9">
        <f t="shared" si="0"/>
        <v>709395</v>
      </c>
      <c r="K16" s="8">
        <v>0</v>
      </c>
      <c r="L16" s="8">
        <v>179395</v>
      </c>
      <c r="M16" s="12">
        <v>350000</v>
      </c>
      <c r="N16" s="9">
        <f t="shared" si="1"/>
        <v>180000</v>
      </c>
      <c r="O16" s="8">
        <v>0</v>
      </c>
      <c r="P16" s="8">
        <v>180000</v>
      </c>
      <c r="Q16" s="8"/>
      <c r="R16" s="8">
        <v>0</v>
      </c>
      <c r="S16" s="8"/>
      <c r="T16" s="11"/>
      <c r="U16" s="62"/>
      <c r="V16" s="64"/>
      <c r="W16" s="26" t="s">
        <v>24</v>
      </c>
    </row>
    <row r="17" spans="2:23" ht="58.5" customHeight="1">
      <c r="B17" s="19">
        <v>6</v>
      </c>
      <c r="C17" s="8">
        <v>600</v>
      </c>
      <c r="D17" s="8">
        <v>60014</v>
      </c>
      <c r="E17" s="8">
        <v>6050</v>
      </c>
      <c r="F17" s="110" t="s">
        <v>60</v>
      </c>
      <c r="G17" s="111"/>
      <c r="H17" s="111"/>
      <c r="I17" s="112"/>
      <c r="J17" s="9">
        <f t="shared" si="0"/>
        <v>70000</v>
      </c>
      <c r="K17" s="8">
        <v>0</v>
      </c>
      <c r="L17" s="8">
        <v>0</v>
      </c>
      <c r="M17" s="12">
        <v>0</v>
      </c>
      <c r="N17" s="9">
        <f t="shared" si="1"/>
        <v>20000</v>
      </c>
      <c r="O17" s="8">
        <v>20000</v>
      </c>
      <c r="P17" s="8">
        <v>0</v>
      </c>
      <c r="Q17" s="8"/>
      <c r="R17" s="8">
        <v>0</v>
      </c>
      <c r="S17" s="8">
        <v>50000</v>
      </c>
      <c r="T17" s="11"/>
      <c r="U17" s="62" t="s">
        <v>61</v>
      </c>
      <c r="V17" s="64"/>
      <c r="W17" s="26" t="s">
        <v>24</v>
      </c>
    </row>
    <row r="18" spans="2:23" ht="43.5" customHeight="1">
      <c r="B18" s="19">
        <v>7</v>
      </c>
      <c r="C18" s="12">
        <v>600</v>
      </c>
      <c r="D18" s="12">
        <v>60014</v>
      </c>
      <c r="E18" s="12">
        <v>6050</v>
      </c>
      <c r="F18" s="60" t="s">
        <v>31</v>
      </c>
      <c r="G18" s="65"/>
      <c r="H18" s="65"/>
      <c r="I18" s="61"/>
      <c r="J18" s="9">
        <f t="shared" si="0"/>
        <v>20000</v>
      </c>
      <c r="K18" s="12">
        <v>0</v>
      </c>
      <c r="L18" s="12">
        <v>0</v>
      </c>
      <c r="M18" s="12">
        <v>0</v>
      </c>
      <c r="N18" s="9">
        <f t="shared" si="1"/>
        <v>20000</v>
      </c>
      <c r="O18" s="12">
        <v>0</v>
      </c>
      <c r="P18" s="12">
        <v>20000</v>
      </c>
      <c r="Q18" s="12">
        <v>0</v>
      </c>
      <c r="R18" s="12">
        <v>0</v>
      </c>
      <c r="S18" s="12"/>
      <c r="T18" s="13"/>
      <c r="U18" s="60"/>
      <c r="V18" s="61"/>
      <c r="W18" s="31" t="s">
        <v>1</v>
      </c>
    </row>
    <row r="19" spans="2:23" ht="43.5" customHeight="1">
      <c r="B19" s="19">
        <v>8</v>
      </c>
      <c r="C19" s="12">
        <v>600</v>
      </c>
      <c r="D19" s="12">
        <v>60014</v>
      </c>
      <c r="E19" s="12">
        <v>6050</v>
      </c>
      <c r="F19" s="60" t="s">
        <v>58</v>
      </c>
      <c r="G19" s="65"/>
      <c r="H19" s="65"/>
      <c r="I19" s="61"/>
      <c r="J19" s="9">
        <f t="shared" si="0"/>
        <v>146000</v>
      </c>
      <c r="K19" s="12">
        <v>0</v>
      </c>
      <c r="L19" s="12">
        <v>0</v>
      </c>
      <c r="M19" s="12">
        <v>25000</v>
      </c>
      <c r="N19" s="9">
        <f t="shared" si="1"/>
        <v>121000</v>
      </c>
      <c r="O19" s="12">
        <v>0</v>
      </c>
      <c r="P19" s="12">
        <f>25000+26000</f>
        <v>51000</v>
      </c>
      <c r="Q19" s="12">
        <f>25000+20000+25000</f>
        <v>70000</v>
      </c>
      <c r="R19" s="12">
        <v>0</v>
      </c>
      <c r="S19" s="12"/>
      <c r="T19" s="13"/>
      <c r="U19" s="60" t="s">
        <v>59</v>
      </c>
      <c r="V19" s="61"/>
      <c r="W19" s="31" t="s">
        <v>1</v>
      </c>
    </row>
    <row r="20" spans="2:23" ht="46.5" customHeight="1">
      <c r="B20" s="19">
        <v>9</v>
      </c>
      <c r="C20" s="8">
        <v>750</v>
      </c>
      <c r="D20" s="8">
        <v>75020</v>
      </c>
      <c r="E20" s="8">
        <v>6050</v>
      </c>
      <c r="F20" s="16" t="s">
        <v>46</v>
      </c>
      <c r="G20" s="32"/>
      <c r="H20" s="32"/>
      <c r="I20" s="33"/>
      <c r="J20" s="9">
        <f t="shared" si="0"/>
        <v>9500</v>
      </c>
      <c r="K20" s="12">
        <v>0</v>
      </c>
      <c r="L20" s="8"/>
      <c r="M20" s="12">
        <v>0</v>
      </c>
      <c r="N20" s="9">
        <f t="shared" si="1"/>
        <v>9500</v>
      </c>
      <c r="O20" s="12"/>
      <c r="P20" s="8">
        <v>9500</v>
      </c>
      <c r="Q20" s="12">
        <v>0</v>
      </c>
      <c r="R20" s="12">
        <v>0</v>
      </c>
      <c r="S20" s="12"/>
      <c r="T20" s="13"/>
      <c r="U20" s="60"/>
      <c r="V20" s="61"/>
      <c r="W20" s="31" t="s">
        <v>1</v>
      </c>
    </row>
    <row r="21" spans="2:23" ht="63" customHeight="1">
      <c r="B21" s="19">
        <v>10</v>
      </c>
      <c r="C21" s="40">
        <v>750</v>
      </c>
      <c r="D21" s="40">
        <v>75020</v>
      </c>
      <c r="E21" s="41" t="s">
        <v>22</v>
      </c>
      <c r="F21" s="113" t="s">
        <v>20</v>
      </c>
      <c r="G21" s="63"/>
      <c r="H21" s="63"/>
      <c r="I21" s="64"/>
      <c r="J21" s="9">
        <f t="shared" si="0"/>
        <v>93000</v>
      </c>
      <c r="K21" s="8">
        <v>0</v>
      </c>
      <c r="L21" s="8">
        <v>0</v>
      </c>
      <c r="M21" s="12">
        <v>0</v>
      </c>
      <c r="N21" s="9">
        <f t="shared" si="1"/>
        <v>93000</v>
      </c>
      <c r="O21" s="8">
        <v>0</v>
      </c>
      <c r="P21" s="8">
        <v>31000</v>
      </c>
      <c r="Q21" s="8">
        <v>9300</v>
      </c>
      <c r="R21" s="8">
        <v>52700</v>
      </c>
      <c r="S21" s="8"/>
      <c r="T21" s="11"/>
      <c r="U21" s="62" t="s">
        <v>21</v>
      </c>
      <c r="V21" s="64"/>
      <c r="W21" s="26" t="s">
        <v>24</v>
      </c>
    </row>
    <row r="22" spans="2:23" ht="46.5" customHeight="1">
      <c r="B22" s="19">
        <v>11</v>
      </c>
      <c r="C22" s="12">
        <v>754</v>
      </c>
      <c r="D22" s="12">
        <v>75411</v>
      </c>
      <c r="E22" s="12">
        <v>6050</v>
      </c>
      <c r="F22" s="60" t="s">
        <v>37</v>
      </c>
      <c r="G22" s="65"/>
      <c r="H22" s="65"/>
      <c r="I22" s="61"/>
      <c r="J22" s="9">
        <f t="shared" si="0"/>
        <v>106648</v>
      </c>
      <c r="K22" s="12">
        <v>0</v>
      </c>
      <c r="L22" s="12">
        <v>0</v>
      </c>
      <c r="M22" s="12">
        <v>0</v>
      </c>
      <c r="N22" s="9">
        <f t="shared" si="1"/>
        <v>0</v>
      </c>
      <c r="O22" s="12">
        <v>0</v>
      </c>
      <c r="P22" s="12">
        <v>0</v>
      </c>
      <c r="Q22" s="12">
        <v>0</v>
      </c>
      <c r="R22" s="12">
        <v>0</v>
      </c>
      <c r="S22" s="12">
        <v>106648</v>
      </c>
      <c r="T22" s="13">
        <v>0</v>
      </c>
      <c r="U22" s="60"/>
      <c r="V22" s="61"/>
      <c r="W22" s="31" t="s">
        <v>38</v>
      </c>
    </row>
    <row r="23" spans="2:23" ht="59.25" customHeight="1">
      <c r="B23" s="19">
        <v>12</v>
      </c>
      <c r="C23" s="8">
        <v>851</v>
      </c>
      <c r="D23" s="8">
        <v>85111</v>
      </c>
      <c r="E23" s="20" t="s">
        <v>22</v>
      </c>
      <c r="F23" s="62" t="s">
        <v>49</v>
      </c>
      <c r="G23" s="63"/>
      <c r="H23" s="63"/>
      <c r="I23" s="64"/>
      <c r="J23" s="9">
        <f t="shared" si="0"/>
        <v>1528182</v>
      </c>
      <c r="K23" s="9">
        <v>0</v>
      </c>
      <c r="L23" s="9">
        <v>28182</v>
      </c>
      <c r="M23" s="37">
        <v>0</v>
      </c>
      <c r="N23" s="9">
        <v>1400000</v>
      </c>
      <c r="O23" s="9">
        <v>0</v>
      </c>
      <c r="P23" s="9">
        <v>125000</v>
      </c>
      <c r="Q23" s="9">
        <v>150000</v>
      </c>
      <c r="R23" s="9">
        <v>1125000</v>
      </c>
      <c r="S23" s="9">
        <v>100000</v>
      </c>
      <c r="T23" s="17"/>
      <c r="U23" s="58" t="s">
        <v>50</v>
      </c>
      <c r="V23" s="59"/>
      <c r="W23" s="21" t="s">
        <v>24</v>
      </c>
    </row>
    <row r="24" spans="2:23" ht="36" customHeight="1">
      <c r="B24" s="19">
        <v>13</v>
      </c>
      <c r="C24" s="8">
        <v>852</v>
      </c>
      <c r="D24" s="8">
        <v>85202</v>
      </c>
      <c r="E24" s="13">
        <v>6050</v>
      </c>
      <c r="F24" s="62" t="s">
        <v>7</v>
      </c>
      <c r="G24" s="63"/>
      <c r="H24" s="63"/>
      <c r="I24" s="64"/>
      <c r="J24" s="9">
        <f t="shared" si="0"/>
        <v>1385737</v>
      </c>
      <c r="K24" s="12"/>
      <c r="L24" s="12">
        <v>264487</v>
      </c>
      <c r="M24" s="12">
        <v>411250</v>
      </c>
      <c r="N24" s="9">
        <f t="shared" si="1"/>
        <v>710000</v>
      </c>
      <c r="O24" s="12">
        <v>0</v>
      </c>
      <c r="P24" s="12">
        <f>210000-130000</f>
        <v>80000</v>
      </c>
      <c r="Q24" s="12">
        <v>630000</v>
      </c>
      <c r="R24" s="12">
        <v>0</v>
      </c>
      <c r="S24" s="28"/>
      <c r="T24" s="27"/>
      <c r="U24" s="58" t="s">
        <v>27</v>
      </c>
      <c r="V24" s="59"/>
      <c r="W24" s="10" t="s">
        <v>2</v>
      </c>
    </row>
    <row r="25" spans="2:23" ht="42" customHeight="1" thickBot="1">
      <c r="B25" s="19">
        <v>14</v>
      </c>
      <c r="C25" s="12">
        <v>854</v>
      </c>
      <c r="D25" s="12">
        <v>85403</v>
      </c>
      <c r="E25" s="12">
        <v>6050</v>
      </c>
      <c r="F25" s="60" t="s">
        <v>28</v>
      </c>
      <c r="G25" s="74"/>
      <c r="H25" s="74"/>
      <c r="I25" s="75"/>
      <c r="J25" s="9">
        <f t="shared" si="0"/>
        <v>135500</v>
      </c>
      <c r="K25" s="8">
        <v>0</v>
      </c>
      <c r="L25" s="8">
        <v>5000</v>
      </c>
      <c r="M25" s="8">
        <v>0</v>
      </c>
      <c r="N25" s="9">
        <f t="shared" si="1"/>
        <v>130500</v>
      </c>
      <c r="O25" s="8">
        <v>0</v>
      </c>
      <c r="P25" s="55">
        <v>130500</v>
      </c>
      <c r="Q25" s="8">
        <v>0</v>
      </c>
      <c r="R25" s="8">
        <v>0</v>
      </c>
      <c r="S25" s="8"/>
      <c r="T25" s="11"/>
      <c r="U25" s="58" t="s">
        <v>30</v>
      </c>
      <c r="V25" s="59"/>
      <c r="W25" s="10" t="s">
        <v>1</v>
      </c>
    </row>
    <row r="26" spans="2:23" ht="42" customHeight="1" thickBot="1">
      <c r="B26" s="19">
        <v>15</v>
      </c>
      <c r="C26" s="8">
        <v>854</v>
      </c>
      <c r="D26" s="8">
        <v>85403</v>
      </c>
      <c r="E26" s="8">
        <v>6050</v>
      </c>
      <c r="F26" s="16" t="s">
        <v>64</v>
      </c>
      <c r="G26" s="32"/>
      <c r="H26" s="32"/>
      <c r="I26" s="33"/>
      <c r="J26" s="9">
        <f t="shared" si="0"/>
        <v>51966</v>
      </c>
      <c r="K26" s="40"/>
      <c r="L26" s="40"/>
      <c r="M26" s="8"/>
      <c r="N26" s="9">
        <f t="shared" si="1"/>
        <v>51966</v>
      </c>
      <c r="O26" s="40"/>
      <c r="P26" s="56"/>
      <c r="Q26" s="40">
        <v>51966</v>
      </c>
      <c r="R26" s="40"/>
      <c r="S26" s="40"/>
      <c r="T26" s="52"/>
      <c r="U26" s="53"/>
      <c r="V26" s="54"/>
      <c r="W26" s="10" t="s">
        <v>29</v>
      </c>
    </row>
    <row r="27" spans="2:23" ht="25.5" customHeight="1">
      <c r="B27" s="34"/>
      <c r="C27" s="66" t="s">
        <v>33</v>
      </c>
      <c r="D27" s="67"/>
      <c r="E27" s="67"/>
      <c r="F27" s="67"/>
      <c r="G27" s="67"/>
      <c r="H27" s="67"/>
      <c r="I27" s="68"/>
      <c r="J27" s="38">
        <f aca="true" t="shared" si="2" ref="J27:S27">SUM(J12:J26)</f>
        <v>8875673</v>
      </c>
      <c r="K27" s="38">
        <f t="shared" si="2"/>
        <v>24000</v>
      </c>
      <c r="L27" s="38">
        <f t="shared" si="2"/>
        <v>515493</v>
      </c>
      <c r="M27" s="38">
        <f t="shared" si="2"/>
        <v>914750</v>
      </c>
      <c r="N27" s="38">
        <f t="shared" si="2"/>
        <v>7074782</v>
      </c>
      <c r="O27" s="38">
        <f t="shared" si="2"/>
        <v>320500</v>
      </c>
      <c r="P27" s="38">
        <f t="shared" si="2"/>
        <v>1556243</v>
      </c>
      <c r="Q27" s="38">
        <f t="shared" si="2"/>
        <v>1320366</v>
      </c>
      <c r="R27" s="38">
        <f t="shared" si="2"/>
        <v>3877673</v>
      </c>
      <c r="S27" s="38">
        <f t="shared" si="2"/>
        <v>346648</v>
      </c>
      <c r="T27" s="38">
        <f>SUM(T12:T25)</f>
        <v>0</v>
      </c>
      <c r="U27" s="72"/>
      <c r="V27" s="73"/>
      <c r="W27" s="39"/>
    </row>
    <row r="28" spans="2:23" ht="15.75">
      <c r="B28" s="19"/>
      <c r="C28" s="69" t="s">
        <v>6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1"/>
    </row>
    <row r="29" spans="2:23" ht="59.25" customHeight="1">
      <c r="B29" s="19">
        <v>15</v>
      </c>
      <c r="C29" s="8">
        <v>600</v>
      </c>
      <c r="D29" s="8">
        <v>60014</v>
      </c>
      <c r="E29" s="8">
        <v>6060</v>
      </c>
      <c r="F29" s="16" t="s">
        <v>48</v>
      </c>
      <c r="G29" s="14"/>
      <c r="H29" s="14"/>
      <c r="I29" s="14"/>
      <c r="J29" s="35">
        <f>K29+L29+N29+S29+T29+M29</f>
        <v>9000</v>
      </c>
      <c r="K29" s="8"/>
      <c r="L29" s="8"/>
      <c r="M29" s="8">
        <v>0</v>
      </c>
      <c r="N29" s="35">
        <f aca="true" t="shared" si="3" ref="N29:N34">O29+P29+Q29+R29</f>
        <v>9000</v>
      </c>
      <c r="O29" s="8">
        <v>0</v>
      </c>
      <c r="P29" s="8">
        <v>9000</v>
      </c>
      <c r="Q29" s="8">
        <v>0</v>
      </c>
      <c r="R29" s="8">
        <v>0</v>
      </c>
      <c r="S29" s="8"/>
      <c r="T29" s="8">
        <v>0</v>
      </c>
      <c r="U29" s="60"/>
      <c r="V29" s="61"/>
      <c r="W29" s="29" t="s">
        <v>1</v>
      </c>
    </row>
    <row r="30" spans="2:23" ht="38.25" customHeight="1">
      <c r="B30" s="19">
        <v>16</v>
      </c>
      <c r="C30" s="8">
        <v>600</v>
      </c>
      <c r="D30" s="8">
        <v>60014</v>
      </c>
      <c r="E30" s="8">
        <v>6060</v>
      </c>
      <c r="F30" s="16" t="s">
        <v>26</v>
      </c>
      <c r="G30" s="14"/>
      <c r="H30" s="14"/>
      <c r="I30" s="14"/>
      <c r="J30" s="24">
        <f>K30+L30+N30+S30+T30+M30</f>
        <v>55000</v>
      </c>
      <c r="K30" s="8">
        <v>25000</v>
      </c>
      <c r="L30" s="8">
        <v>10000</v>
      </c>
      <c r="M30" s="12">
        <v>10000</v>
      </c>
      <c r="N30" s="24">
        <f t="shared" si="3"/>
        <v>10000</v>
      </c>
      <c r="O30" s="8">
        <v>0</v>
      </c>
      <c r="P30" s="8">
        <v>10000</v>
      </c>
      <c r="Q30" s="8">
        <v>0</v>
      </c>
      <c r="R30" s="8">
        <v>0</v>
      </c>
      <c r="S30" s="8">
        <v>0</v>
      </c>
      <c r="T30" s="8">
        <v>0</v>
      </c>
      <c r="U30" s="15"/>
      <c r="V30" s="15"/>
      <c r="W30" s="10" t="s">
        <v>1</v>
      </c>
    </row>
    <row r="31" spans="2:23" ht="42.75" customHeight="1">
      <c r="B31" s="19">
        <v>17</v>
      </c>
      <c r="C31" s="12">
        <v>750</v>
      </c>
      <c r="D31" s="12">
        <v>75020</v>
      </c>
      <c r="E31" s="13">
        <v>6060</v>
      </c>
      <c r="F31" s="62" t="s">
        <v>17</v>
      </c>
      <c r="G31" s="63"/>
      <c r="H31" s="63"/>
      <c r="I31" s="64"/>
      <c r="J31" s="24">
        <f>SUM(K31+L31+M31+N31+S31+T31+T31)</f>
        <v>231250</v>
      </c>
      <c r="K31" s="8">
        <v>0</v>
      </c>
      <c r="L31" s="8">
        <v>91215</v>
      </c>
      <c r="M31" s="12">
        <v>69900</v>
      </c>
      <c r="N31" s="24">
        <f t="shared" si="3"/>
        <v>70135</v>
      </c>
      <c r="O31" s="8">
        <v>0</v>
      </c>
      <c r="P31" s="8">
        <v>70135</v>
      </c>
      <c r="Q31" s="8">
        <v>0</v>
      </c>
      <c r="R31" s="8">
        <v>0</v>
      </c>
      <c r="S31" s="8">
        <v>0</v>
      </c>
      <c r="T31" s="11">
        <v>0</v>
      </c>
      <c r="U31" s="58"/>
      <c r="V31" s="59"/>
      <c r="W31" s="10" t="s">
        <v>1</v>
      </c>
    </row>
    <row r="32" spans="2:23" ht="44.25" customHeight="1">
      <c r="B32" s="19">
        <v>18</v>
      </c>
      <c r="C32" s="8">
        <v>852</v>
      </c>
      <c r="D32" s="8">
        <v>85202</v>
      </c>
      <c r="E32" s="8">
        <v>6060</v>
      </c>
      <c r="F32" s="62" t="s">
        <v>47</v>
      </c>
      <c r="G32" s="63"/>
      <c r="H32" s="63"/>
      <c r="I32" s="64"/>
      <c r="J32" s="35">
        <f>SUM(K32+L32+M32+N32+S32+T32+T32)</f>
        <v>8000</v>
      </c>
      <c r="K32" s="8">
        <v>0</v>
      </c>
      <c r="L32" s="8">
        <v>0</v>
      </c>
      <c r="M32" s="8">
        <v>0</v>
      </c>
      <c r="N32" s="35">
        <f t="shared" si="3"/>
        <v>8000</v>
      </c>
      <c r="O32" s="8">
        <v>0</v>
      </c>
      <c r="P32" s="8">
        <v>8000</v>
      </c>
      <c r="Q32" s="8">
        <v>0</v>
      </c>
      <c r="R32" s="8">
        <v>0</v>
      </c>
      <c r="S32" s="8">
        <v>0</v>
      </c>
      <c r="T32" s="11">
        <v>0</v>
      </c>
      <c r="U32" s="58"/>
      <c r="V32" s="59"/>
      <c r="W32" s="10" t="s">
        <v>39</v>
      </c>
    </row>
    <row r="33" spans="2:23" ht="44.25" customHeight="1">
      <c r="B33" s="19">
        <v>19</v>
      </c>
      <c r="C33" s="48">
        <v>852</v>
      </c>
      <c r="D33" s="48">
        <v>85203</v>
      </c>
      <c r="E33" s="48">
        <v>6060</v>
      </c>
      <c r="F33" s="48" t="s">
        <v>62</v>
      </c>
      <c r="G33" s="32"/>
      <c r="H33" s="32"/>
      <c r="I33" s="33"/>
      <c r="J33" s="35">
        <f>SUM(K33+L33+M33+N33+S33+T33+T33)</f>
        <v>4980</v>
      </c>
      <c r="K33" s="12"/>
      <c r="L33" s="12"/>
      <c r="M33" s="12"/>
      <c r="N33" s="35">
        <f t="shared" si="3"/>
        <v>4980</v>
      </c>
      <c r="O33" s="12"/>
      <c r="P33" s="12"/>
      <c r="Q33" s="12">
        <v>4980</v>
      </c>
      <c r="R33" s="12"/>
      <c r="S33" s="12"/>
      <c r="T33" s="13"/>
      <c r="U33" s="29"/>
      <c r="V33" s="46"/>
      <c r="W33" s="47" t="s">
        <v>63</v>
      </c>
    </row>
    <row r="34" spans="2:23" ht="44.25" customHeight="1">
      <c r="B34" s="19">
        <v>20</v>
      </c>
      <c r="C34" s="48">
        <v>854</v>
      </c>
      <c r="D34" s="48">
        <v>85403</v>
      </c>
      <c r="E34" s="48">
        <v>6060</v>
      </c>
      <c r="F34" s="57" t="s">
        <v>64</v>
      </c>
      <c r="G34" s="32"/>
      <c r="H34" s="32"/>
      <c r="I34" s="33"/>
      <c r="J34" s="35">
        <f>SUM(K34+L34+M34+N34+S34+T34+T34)</f>
        <v>14702</v>
      </c>
      <c r="K34" s="12"/>
      <c r="L34" s="12"/>
      <c r="M34" s="12"/>
      <c r="N34" s="35">
        <f t="shared" si="3"/>
        <v>14702</v>
      </c>
      <c r="O34" s="12"/>
      <c r="P34" s="12"/>
      <c r="Q34" s="12">
        <v>14702</v>
      </c>
      <c r="R34" s="12"/>
      <c r="S34" s="12"/>
      <c r="T34" s="13"/>
      <c r="U34" s="29"/>
      <c r="V34" s="46"/>
      <c r="W34" s="10" t="s">
        <v>29</v>
      </c>
    </row>
    <row r="35" spans="2:23" ht="22.5" customHeight="1" thickBot="1">
      <c r="B35" s="42"/>
      <c r="C35" s="103" t="s">
        <v>35</v>
      </c>
      <c r="D35" s="104"/>
      <c r="E35" s="104"/>
      <c r="F35" s="104"/>
      <c r="G35" s="104"/>
      <c r="H35" s="104"/>
      <c r="I35" s="105"/>
      <c r="J35" s="43">
        <f aca="true" t="shared" si="4" ref="J35:T35">SUM(J29:J34)</f>
        <v>322932</v>
      </c>
      <c r="K35" s="43">
        <f t="shared" si="4"/>
        <v>25000</v>
      </c>
      <c r="L35" s="43">
        <f t="shared" si="4"/>
        <v>101215</v>
      </c>
      <c r="M35" s="43">
        <f t="shared" si="4"/>
        <v>79900</v>
      </c>
      <c r="N35" s="43">
        <f t="shared" si="4"/>
        <v>116817</v>
      </c>
      <c r="O35" s="43">
        <f t="shared" si="4"/>
        <v>0</v>
      </c>
      <c r="P35" s="43">
        <f t="shared" si="4"/>
        <v>97135</v>
      </c>
      <c r="Q35" s="43">
        <f t="shared" si="4"/>
        <v>19682</v>
      </c>
      <c r="R35" s="43">
        <f t="shared" si="4"/>
        <v>0</v>
      </c>
      <c r="S35" s="43">
        <f t="shared" si="4"/>
        <v>0</v>
      </c>
      <c r="T35" s="43">
        <f t="shared" si="4"/>
        <v>0</v>
      </c>
      <c r="U35" s="106"/>
      <c r="V35" s="106"/>
      <c r="W35" s="51"/>
    </row>
    <row r="36" spans="2:23" ht="22.5" customHeight="1" thickBot="1">
      <c r="B36" s="107" t="s">
        <v>54</v>
      </c>
      <c r="C36" s="108"/>
      <c r="D36" s="108"/>
      <c r="E36" s="108"/>
      <c r="F36" s="109"/>
      <c r="G36" s="44"/>
      <c r="H36" s="44"/>
      <c r="I36" s="44"/>
      <c r="J36" s="45">
        <f aca="true" t="shared" si="5" ref="J36:T36">SUM(J27+J35)</f>
        <v>9198605</v>
      </c>
      <c r="K36" s="45">
        <f t="shared" si="5"/>
        <v>49000</v>
      </c>
      <c r="L36" s="45">
        <f t="shared" si="5"/>
        <v>616708</v>
      </c>
      <c r="M36" s="45">
        <f t="shared" si="5"/>
        <v>994650</v>
      </c>
      <c r="N36" s="45">
        <f t="shared" si="5"/>
        <v>7191599</v>
      </c>
      <c r="O36" s="45">
        <f t="shared" si="5"/>
        <v>320500</v>
      </c>
      <c r="P36" s="45">
        <f t="shared" si="5"/>
        <v>1653378</v>
      </c>
      <c r="Q36" s="45">
        <f t="shared" si="5"/>
        <v>1340048</v>
      </c>
      <c r="R36" s="45">
        <f t="shared" si="5"/>
        <v>3877673</v>
      </c>
      <c r="S36" s="45">
        <f t="shared" si="5"/>
        <v>346648</v>
      </c>
      <c r="T36" s="45">
        <f t="shared" si="5"/>
        <v>0</v>
      </c>
      <c r="U36" s="49"/>
      <c r="V36" s="49"/>
      <c r="W36" s="50"/>
    </row>
  </sheetData>
  <mergeCells count="62">
    <mergeCell ref="F16:I16"/>
    <mergeCell ref="L5:L9"/>
    <mergeCell ref="K5:K9"/>
    <mergeCell ref="J4:J9"/>
    <mergeCell ref="F15:I15"/>
    <mergeCell ref="C11:W11"/>
    <mergeCell ref="P6:P9"/>
    <mergeCell ref="Q6:Q9"/>
    <mergeCell ref="W4:W9"/>
    <mergeCell ref="R6:R9"/>
    <mergeCell ref="C35:I35"/>
    <mergeCell ref="U35:V35"/>
    <mergeCell ref="B36:F36"/>
    <mergeCell ref="F17:I17"/>
    <mergeCell ref="F21:I21"/>
    <mergeCell ref="U23:V23"/>
    <mergeCell ref="F23:I23"/>
    <mergeCell ref="U17:V17"/>
    <mergeCell ref="F18:I18"/>
    <mergeCell ref="F19:I19"/>
    <mergeCell ref="C2:R2"/>
    <mergeCell ref="F14:I14"/>
    <mergeCell ref="F13:I13"/>
    <mergeCell ref="F12:I12"/>
    <mergeCell ref="E4:E9"/>
    <mergeCell ref="C4:C9"/>
    <mergeCell ref="D4:D9"/>
    <mergeCell ref="F4:I9"/>
    <mergeCell ref="F10:I10"/>
    <mergeCell ref="M5:M9"/>
    <mergeCell ref="O5:R5"/>
    <mergeCell ref="O6:O9"/>
    <mergeCell ref="S5:S9"/>
    <mergeCell ref="U12:V12"/>
    <mergeCell ref="U14:V14"/>
    <mergeCell ref="U16:V16"/>
    <mergeCell ref="U13:V13"/>
    <mergeCell ref="B4:B9"/>
    <mergeCell ref="U4:V9"/>
    <mergeCell ref="N4:T4"/>
    <mergeCell ref="N5:N9"/>
    <mergeCell ref="U10:V10"/>
    <mergeCell ref="T5:T9"/>
    <mergeCell ref="U15:V15"/>
    <mergeCell ref="U27:V27"/>
    <mergeCell ref="F25:I25"/>
    <mergeCell ref="U19:V19"/>
    <mergeCell ref="U18:V18"/>
    <mergeCell ref="U24:V24"/>
    <mergeCell ref="U21:V21"/>
    <mergeCell ref="U25:V25"/>
    <mergeCell ref="U20:V20"/>
    <mergeCell ref="U31:V31"/>
    <mergeCell ref="U32:V32"/>
    <mergeCell ref="U22:V22"/>
    <mergeCell ref="F24:I24"/>
    <mergeCell ref="U29:V29"/>
    <mergeCell ref="F32:I32"/>
    <mergeCell ref="F31:I31"/>
    <mergeCell ref="F22:I22"/>
    <mergeCell ref="C27:I27"/>
    <mergeCell ref="C28:W28"/>
  </mergeCells>
  <printOptions/>
  <pageMargins left="1.42" right="0" top="0.33" bottom="0" header="0.26" footer="0.2"/>
  <pageSetup fitToHeight="1" fitToWidth="1" horizontalDpi="600" verticalDpi="600" orientation="landscape" paperSize="9" scale="46" r:id="rId1"/>
  <headerFooter alignWithMargins="0">
    <oddHeader xml:space="preserve">&amp;RZałącznik Nr 3
do Uchwały Nr XVI /.96./2007  
Rady Powiatu  w Węgorzewie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Węgorzewie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Komputer</cp:lastModifiedBy>
  <cp:lastPrinted>2007-10-18T07:39:27Z</cp:lastPrinted>
  <dcterms:created xsi:type="dcterms:W3CDTF">2004-10-28T07:35:58Z</dcterms:created>
  <dcterms:modified xsi:type="dcterms:W3CDTF">2007-10-30T07:44:56Z</dcterms:modified>
  <cp:category/>
  <cp:version/>
  <cp:contentType/>
  <cp:contentStatus/>
</cp:coreProperties>
</file>