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530" activeTab="0"/>
  </bookViews>
  <sheets>
    <sheet name="3" sheetId="1" r:id="rId1"/>
  </sheets>
  <definedNames>
    <definedName name="_xlnm.Print_Area" localSheetId="0">'3'!$A$1:$R$29</definedName>
  </definedNames>
  <calcPr fullCalcOnLoad="1"/>
</workbook>
</file>

<file path=xl/sharedStrings.xml><?xml version="1.0" encoding="utf-8"?>
<sst xmlns="http://schemas.openxmlformats.org/spreadsheetml/2006/main" count="83" uniqueCount="62">
  <si>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</si>
  <si>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</si>
  <si>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</si>
  <si>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</si>
  <si>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</si>
  <si>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</si>
  <si>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</si>
  <si>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</si>
  <si>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</si>
  <si>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</si>
  <si>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środki pochodzące z innych  źr.*</t>
  </si>
  <si>
    <t>środki wymienione
w art. 5 ust. 1 pkt 2 i 3 u.f.p.</t>
  </si>
  <si>
    <t>6050</t>
  </si>
  <si>
    <t>Ogółem</t>
  </si>
  <si>
    <t>x</t>
  </si>
  <si>
    <t>Planowane wydatki inwestycyjne wieloletnie przewidziane do realizacji w 2013 r.</t>
  </si>
  <si>
    <t>854</t>
  </si>
  <si>
    <t>okres realizacji w latach</t>
  </si>
  <si>
    <t>Starostwo Powiatowe w Węgorzewie</t>
  </si>
  <si>
    <t>12.</t>
  </si>
  <si>
    <t>750</t>
  </si>
  <si>
    <t>75020</t>
  </si>
  <si>
    <t>801</t>
  </si>
  <si>
    <t>6060</t>
  </si>
  <si>
    <t>80130</t>
  </si>
  <si>
    <t>85403</t>
  </si>
  <si>
    <t>1.</t>
  </si>
  <si>
    <t>2.</t>
  </si>
  <si>
    <t>3.</t>
  </si>
  <si>
    <t>4.</t>
  </si>
  <si>
    <t>5.</t>
  </si>
  <si>
    <t>6057  6059</t>
  </si>
  <si>
    <t>2017-2019</t>
  </si>
  <si>
    <t>8.</t>
  </si>
  <si>
    <t>11.</t>
  </si>
  <si>
    <t>Zakup systemu transmisji obrad sesji Rady Powiatu w Węgorzewie  oraz sporządzenia i utrwalenia imiennego wykazu głosowań radnych</t>
  </si>
  <si>
    <t>2019-2020</t>
  </si>
  <si>
    <t>15.</t>
  </si>
  <si>
    <t>16.</t>
  </si>
  <si>
    <t>752</t>
  </si>
  <si>
    <t>75295</t>
  </si>
  <si>
    <t>6060 6067   6069</t>
  </si>
  <si>
    <t>Budowa kotłowni gazowej wraz z przebudową instalacji centralnego ogrzewania i ciepłej wody w budynku Starostwa Powiatowego</t>
  </si>
  <si>
    <t>Rządowy Fundusz Inwestycji Lokalnych</t>
  </si>
  <si>
    <t>80120</t>
  </si>
  <si>
    <t xml:space="preserve">6050   </t>
  </si>
  <si>
    <t>Przebudowa dachu na budynku głównym wraz z budową ogrodzenia w Zespole Szkół Zawodowych w Węgorzewie</t>
  </si>
  <si>
    <t>Przebudowa dachu na budynku nr I w Specjalnym Ośrodku Szkolno - Wychowawczym w Węgorzewie</t>
  </si>
  <si>
    <t>Starostwo Powiatowe w Węgorzewie, Specjalny Ośrodek Szkolno Wychowawczy</t>
  </si>
  <si>
    <t>Starostwo Powiatowe w Węgorzewie, Zespół Szkół Zawodowych w Węgorzewie</t>
  </si>
  <si>
    <t>Limity wydatków na przedsięwzięcia majątkowe w zakresie realizacji inwestycji w 2022 roku, w tym wydatki inwestycyjne realizowane z udziałem środków Rządowego Funduszu Inwestycji Lokalnych</t>
  </si>
  <si>
    <t>Przebudowa drogi powiatowej nr 1815 N, od miejscowości Budry gm. Budry do skrzyżowania z drogą powiatową nr 1732 N w Pozezdrzu</t>
  </si>
  <si>
    <t>rok budżetowy 2022 (8+9+10+11)</t>
  </si>
  <si>
    <t>2023 r.</t>
  </si>
  <si>
    <t>2024 r.                i lata następne</t>
  </si>
  <si>
    <t>Przebudowa drogi powiatowej nr 1799 N wraz z budową chodnika w miejscowości Węgielsztyn, gm. Węgorzewo</t>
  </si>
  <si>
    <t>2021  2022</t>
  </si>
  <si>
    <t>poz.1 - dofinansowanie z programu Polski Ład</t>
  </si>
  <si>
    <t>poz. 2 - dofinansowanie z progamu Polski Ład - 2.309.935,00 zł oraz dotacja od Gminy Węgorzewo - 160.000,00 zł</t>
  </si>
  <si>
    <t>środki własne j.s.t.( w tym kredyty, pożyczki i obligacje)</t>
  </si>
  <si>
    <t xml:space="preserve">Porozumienia </t>
  </si>
  <si>
    <t xml:space="preserve">Załącznik Nr 3 do                                             Uchwały Nr                                              Rady Powiatu w Węgorzewie                                            z dnia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</si>
</sst>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color indexed="6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C0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horizontal="left" vertical="center"/>
      <protection/>
    </xf>
    <xf numFmtId="0" fontId="30" fillId="0" borderId="0">
      <alignment horizontal="right" vertical="center"/>
      <protection/>
    </xf>
    <xf numFmtId="0" fontId="31" fillId="0" borderId="0">
      <alignment horizontal="center" vertical="center"/>
      <protection/>
    </xf>
    <xf numFmtId="0" fontId="28" fillId="0" borderId="0">
      <alignment horizontal="left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0" borderId="0">
      <alignment horizontal="left" vertical="center"/>
      <protection/>
    </xf>
    <xf numFmtId="0" fontId="31" fillId="0" borderId="0">
      <alignment horizontal="right" vertical="center"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53" applyFont="1" applyBorder="1" applyAlignment="1">
      <alignment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53" applyNumberFormat="1" applyFont="1" applyBorder="1" applyAlignment="1">
      <alignment vertical="center"/>
      <protection/>
    </xf>
    <xf numFmtId="4" fontId="0" fillId="0" borderId="10" xfId="53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" fontId="0" fillId="0" borderId="11" xfId="53" applyNumberFormat="1" applyFont="1" applyBorder="1" applyAlignment="1">
      <alignment vertical="center"/>
      <protection/>
    </xf>
    <xf numFmtId="4" fontId="0" fillId="0" borderId="12" xfId="53" applyNumberFormat="1" applyFont="1" applyBorder="1" applyAlignment="1">
      <alignment vertical="center"/>
      <protection/>
    </xf>
    <xf numFmtId="4" fontId="0" fillId="0" borderId="11" xfId="53" applyNumberFormat="1" applyFont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7" fillId="0" borderId="11" xfId="61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53" applyNumberFormat="1" applyFont="1" applyBorder="1" applyAlignment="1">
      <alignment horizontal="center" vertical="center" wrapText="1"/>
      <protection/>
    </xf>
    <xf numFmtId="49" fontId="36" fillId="0" borderId="10" xfId="53" applyNumberFormat="1" applyFont="1" applyBorder="1" applyAlignment="1">
      <alignment horizontal="center" vertical="center"/>
      <protection/>
    </xf>
    <xf numFmtId="0" fontId="29" fillId="0" borderId="11" xfId="63" applyFont="1" applyBorder="1" applyAlignment="1">
      <alignment horizontal="center" vertical="center" wrapText="1"/>
      <protection/>
    </xf>
    <xf numFmtId="49" fontId="29" fillId="0" borderId="11" xfId="61" applyNumberFormat="1" applyFont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4" fontId="29" fillId="0" borderId="11" xfId="0" applyNumberFormat="1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61" applyFont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4" fontId="38" fillId="0" borderId="0" xfId="0" applyNumberFormat="1" applyFont="1" applyAlignment="1">
      <alignment vertical="center"/>
    </xf>
    <xf numFmtId="0" fontId="0" fillId="0" borderId="11" xfId="53" applyFont="1" applyFill="1" applyBorder="1" applyAlignment="1">
      <alignment horizontal="left" vertical="center" wrapText="1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53" applyNumberFormat="1" applyFont="1" applyBorder="1" applyAlignment="1">
      <alignment vertical="center"/>
      <protection/>
    </xf>
    <xf numFmtId="4" fontId="0" fillId="0" borderId="10" xfId="53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15" xfId="53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4" fontId="0" fillId="0" borderId="11" xfId="53" applyNumberFormat="1" applyFont="1" applyFill="1" applyBorder="1" applyAlignment="1">
      <alignment vertical="center"/>
      <protection/>
    </xf>
    <xf numFmtId="4" fontId="0" fillId="0" borderId="10" xfId="53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53" applyNumberFormat="1" applyFont="1" applyBorder="1" applyAlignment="1">
      <alignment vertical="center"/>
      <protection/>
    </xf>
    <xf numFmtId="4" fontId="0" fillId="0" borderId="10" xfId="53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wrapText="1"/>
    </xf>
    <xf numFmtId="0" fontId="0" fillId="0" borderId="11" xfId="53" applyFont="1" applyFill="1" applyBorder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4" fontId="0" fillId="0" borderId="0" xfId="53" applyNumberFormat="1" applyFont="1" applyBorder="1" applyAlignment="1">
      <alignment vertical="center" wrapText="1"/>
      <protection/>
    </xf>
    <xf numFmtId="0" fontId="29" fillId="0" borderId="0" xfId="52" applyNumberFormat="1" applyFont="1" applyAlignment="1">
      <alignment horizontal="left" wrapText="1"/>
      <protection/>
    </xf>
    <xf numFmtId="4" fontId="0" fillId="0" borderId="0" xfId="53" applyNumberFormat="1" applyFont="1" applyBorder="1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5" xfId="53" applyNumberFormat="1" applyFont="1" applyBorder="1" applyAlignment="1">
      <alignment vertical="center" wrapText="1"/>
      <protection/>
    </xf>
    <xf numFmtId="0" fontId="29" fillId="0" borderId="13" xfId="53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justify" vertical="center"/>
    </xf>
    <xf numFmtId="0" fontId="24" fillId="24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5" xfId="0" applyFont="1" applyFill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2013 Inwestycyjne" xfId="53"/>
    <cellStyle name="Normalny_2013 Inwestycyjne 2" xfId="54"/>
    <cellStyle name="Obliczenia" xfId="55"/>
    <cellStyle name="Followed Hyperlink" xfId="56"/>
    <cellStyle name="Percent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S7" xfId="65"/>
    <cellStyle name="S8" xfId="66"/>
    <cellStyle name="Suma" xfId="67"/>
    <cellStyle name="Tekst objaśnienia" xfId="68"/>
    <cellStyle name="Tekst ostrzeżenia" xfId="69"/>
    <cellStyle name="Tytuł" xfId="70"/>
    <cellStyle name="Uwaga" xfId="71"/>
    <cellStyle name="Uwaga 2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selection activeCell="G1" sqref="G1:G16384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1" customWidth="1"/>
    <col min="5" max="5" width="9.125" style="21" customWidth="1"/>
    <col min="6" max="6" width="36.3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3.625" style="4" customWidth="1"/>
    <col min="12" max="12" width="2.875" style="4" hidden="1" customWidth="1"/>
    <col min="13" max="14" width="12.625" style="4" customWidth="1"/>
    <col min="15" max="15" width="13.375" style="4" customWidth="1"/>
    <col min="16" max="16" width="9.25390625" style="4" customWidth="1"/>
    <col min="17" max="17" width="10.00390625" style="4" customWidth="1"/>
    <col min="18" max="18" width="16.75390625" style="4" customWidth="1"/>
    <col min="19" max="16384" width="9.125" style="4" customWidth="1"/>
  </cols>
  <sheetData>
    <row r="1" spans="1:18" ht="48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N1" s="3"/>
      <c r="O1" s="101" t="s">
        <v>61</v>
      </c>
      <c r="P1" s="101"/>
      <c r="R1" s="1"/>
    </row>
    <row r="2" spans="1:18" ht="56.25" customHeight="1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0</v>
      </c>
    </row>
    <row r="4" spans="1:18" s="7" customFormat="1" ht="12.75" customHeight="1">
      <c r="A4" s="95" t="s">
        <v>1</v>
      </c>
      <c r="B4" s="95" t="s">
        <v>2</v>
      </c>
      <c r="C4" s="95" t="s">
        <v>3</v>
      </c>
      <c r="D4" s="98" t="s">
        <v>4</v>
      </c>
      <c r="E4" s="98" t="s">
        <v>17</v>
      </c>
      <c r="F4" s="98" t="s">
        <v>5</v>
      </c>
      <c r="G4" s="117" t="s">
        <v>6</v>
      </c>
      <c r="H4" s="114" t="s">
        <v>15</v>
      </c>
      <c r="I4" s="105" t="s">
        <v>7</v>
      </c>
      <c r="J4" s="106"/>
      <c r="K4" s="106"/>
      <c r="L4" s="106"/>
      <c r="M4" s="106"/>
      <c r="N4" s="106"/>
      <c r="O4" s="106"/>
      <c r="P4" s="106"/>
      <c r="Q4" s="107"/>
      <c r="R4" s="98" t="s">
        <v>8</v>
      </c>
    </row>
    <row r="5" spans="1:18" s="7" customFormat="1" ht="12.75" customHeight="1">
      <c r="A5" s="96"/>
      <c r="B5" s="96"/>
      <c r="C5" s="96"/>
      <c r="D5" s="99"/>
      <c r="E5" s="99"/>
      <c r="F5" s="99"/>
      <c r="G5" s="118"/>
      <c r="H5" s="115"/>
      <c r="I5" s="98" t="s">
        <v>52</v>
      </c>
      <c r="J5" s="105" t="s">
        <v>9</v>
      </c>
      <c r="K5" s="106"/>
      <c r="L5" s="106"/>
      <c r="M5" s="106"/>
      <c r="N5" s="106"/>
      <c r="O5" s="107"/>
      <c r="P5" s="98" t="s">
        <v>53</v>
      </c>
      <c r="Q5" s="98" t="s">
        <v>54</v>
      </c>
      <c r="R5" s="99"/>
    </row>
    <row r="6" spans="1:18" s="7" customFormat="1" ht="12.75" customHeight="1">
      <c r="A6" s="96"/>
      <c r="B6" s="96"/>
      <c r="C6" s="96"/>
      <c r="D6" s="99"/>
      <c r="E6" s="99"/>
      <c r="F6" s="99"/>
      <c r="G6" s="118"/>
      <c r="H6" s="115"/>
      <c r="I6" s="99"/>
      <c r="J6" s="98" t="s">
        <v>59</v>
      </c>
      <c r="K6" s="98" t="s">
        <v>60</v>
      </c>
      <c r="L6" s="108" t="s">
        <v>10</v>
      </c>
      <c r="M6" s="109"/>
      <c r="N6" s="98" t="s">
        <v>43</v>
      </c>
      <c r="O6" s="98" t="s">
        <v>11</v>
      </c>
      <c r="P6" s="99"/>
      <c r="Q6" s="99"/>
      <c r="R6" s="99"/>
    </row>
    <row r="7" spans="1:18" s="7" customFormat="1" ht="12.75">
      <c r="A7" s="96"/>
      <c r="B7" s="96"/>
      <c r="C7" s="96"/>
      <c r="D7" s="99"/>
      <c r="E7" s="99"/>
      <c r="F7" s="99"/>
      <c r="G7" s="118"/>
      <c r="H7" s="115"/>
      <c r="I7" s="99"/>
      <c r="J7" s="99"/>
      <c r="K7" s="99"/>
      <c r="L7" s="110"/>
      <c r="M7" s="111"/>
      <c r="N7" s="99"/>
      <c r="O7" s="99"/>
      <c r="P7" s="99"/>
      <c r="Q7" s="99"/>
      <c r="R7" s="99"/>
    </row>
    <row r="8" spans="1:18" s="7" customFormat="1" ht="63.75" customHeight="1">
      <c r="A8" s="97"/>
      <c r="B8" s="97"/>
      <c r="C8" s="97"/>
      <c r="D8" s="100"/>
      <c r="E8" s="100"/>
      <c r="F8" s="100"/>
      <c r="G8" s="119"/>
      <c r="H8" s="116"/>
      <c r="I8" s="100"/>
      <c r="J8" s="100"/>
      <c r="K8" s="100"/>
      <c r="L8" s="112"/>
      <c r="M8" s="113"/>
      <c r="N8" s="100"/>
      <c r="O8" s="100"/>
      <c r="P8" s="100"/>
      <c r="Q8" s="100"/>
      <c r="R8" s="100"/>
    </row>
    <row r="9" spans="1:18" ht="12.75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6</v>
      </c>
      <c r="G9" s="92">
        <v>7</v>
      </c>
      <c r="H9" s="92">
        <v>6</v>
      </c>
      <c r="I9" s="92">
        <v>8</v>
      </c>
      <c r="J9" s="8">
        <v>9</v>
      </c>
      <c r="K9" s="8">
        <v>10</v>
      </c>
      <c r="L9" s="8"/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</row>
    <row r="10" spans="1:18" ht="66.75" customHeight="1">
      <c r="A10" s="31" t="s">
        <v>26</v>
      </c>
      <c r="B10" s="54">
        <v>600</v>
      </c>
      <c r="C10" s="54">
        <v>60014</v>
      </c>
      <c r="D10" s="55" t="s">
        <v>12</v>
      </c>
      <c r="E10" s="56">
        <v>2022</v>
      </c>
      <c r="F10" s="81" t="s">
        <v>51</v>
      </c>
      <c r="G10" s="63">
        <f aca="true" t="shared" si="0" ref="G10:G16">I10+P10+Q10+H10</f>
        <v>12170000</v>
      </c>
      <c r="H10" s="63"/>
      <c r="I10" s="64">
        <f>O10+M10+K10+J10+N10</f>
        <v>12170000</v>
      </c>
      <c r="J10" s="42">
        <f>1825500</f>
        <v>1825500</v>
      </c>
      <c r="K10" s="42"/>
      <c r="L10" s="43"/>
      <c r="M10" s="57">
        <f>10344500</f>
        <v>10344500</v>
      </c>
      <c r="N10" s="57"/>
      <c r="O10" s="42"/>
      <c r="P10" s="63"/>
      <c r="Q10" s="63"/>
      <c r="R10" s="27" t="s">
        <v>18</v>
      </c>
    </row>
    <row r="11" spans="1:18" ht="22.5" hidden="1">
      <c r="A11" s="31" t="s">
        <v>27</v>
      </c>
      <c r="B11" s="58">
        <v>600</v>
      </c>
      <c r="C11" s="58">
        <v>60014</v>
      </c>
      <c r="D11" s="59">
        <v>6050</v>
      </c>
      <c r="E11" s="56">
        <v>2021</v>
      </c>
      <c r="F11" s="60"/>
      <c r="G11" s="63">
        <f t="shared" si="0"/>
        <v>0</v>
      </c>
      <c r="H11" s="63"/>
      <c r="I11" s="64">
        <f aca="true" t="shared" si="1" ref="I11:I28">O11+M11+K11+J11+N11</f>
        <v>0</v>
      </c>
      <c r="J11" s="42"/>
      <c r="K11" s="42"/>
      <c r="L11" s="43"/>
      <c r="M11" s="44"/>
      <c r="N11" s="44"/>
      <c r="O11" s="42">
        <f>954450-954450</f>
        <v>0</v>
      </c>
      <c r="P11" s="63"/>
      <c r="Q11" s="63"/>
      <c r="R11" s="27" t="s">
        <v>18</v>
      </c>
    </row>
    <row r="12" spans="1:18" ht="22.5" hidden="1">
      <c r="A12" s="31" t="s">
        <v>28</v>
      </c>
      <c r="B12" s="58">
        <v>600</v>
      </c>
      <c r="C12" s="58">
        <v>60014</v>
      </c>
      <c r="D12" s="59">
        <v>6050</v>
      </c>
      <c r="E12" s="56">
        <v>2021</v>
      </c>
      <c r="F12" s="62"/>
      <c r="G12" s="65">
        <f t="shared" si="0"/>
        <v>0</v>
      </c>
      <c r="H12" s="65"/>
      <c r="I12" s="64">
        <f t="shared" si="1"/>
        <v>0</v>
      </c>
      <c r="J12" s="42"/>
      <c r="K12" s="42"/>
      <c r="L12" s="43"/>
      <c r="M12" s="44"/>
      <c r="N12" s="84"/>
      <c r="O12" s="33"/>
      <c r="P12" s="63"/>
      <c r="Q12" s="63"/>
      <c r="R12" s="27" t="s">
        <v>18</v>
      </c>
    </row>
    <row r="13" spans="1:18" ht="25.5" hidden="1">
      <c r="A13" s="31" t="s">
        <v>29</v>
      </c>
      <c r="B13" s="87">
        <v>600</v>
      </c>
      <c r="C13" s="48">
        <v>60014</v>
      </c>
      <c r="D13" s="49" t="s">
        <v>31</v>
      </c>
      <c r="E13" s="56">
        <v>2021</v>
      </c>
      <c r="F13" s="37"/>
      <c r="G13" s="63">
        <f t="shared" si="0"/>
        <v>0</v>
      </c>
      <c r="H13" s="63"/>
      <c r="I13" s="64">
        <f t="shared" si="1"/>
        <v>0</v>
      </c>
      <c r="J13" s="66"/>
      <c r="K13" s="66"/>
      <c r="L13" s="66"/>
      <c r="M13" s="67"/>
      <c r="N13" s="67"/>
      <c r="O13" s="33"/>
      <c r="P13" s="63"/>
      <c r="Q13" s="63"/>
      <c r="R13" s="27"/>
    </row>
    <row r="14" spans="1:18" ht="25.5" hidden="1">
      <c r="A14" s="31" t="s">
        <v>30</v>
      </c>
      <c r="B14" s="87">
        <v>600</v>
      </c>
      <c r="C14" s="48">
        <v>60014</v>
      </c>
      <c r="D14" s="49" t="s">
        <v>31</v>
      </c>
      <c r="E14" s="56">
        <v>2021</v>
      </c>
      <c r="F14" s="37"/>
      <c r="G14" s="63">
        <f t="shared" si="0"/>
        <v>0</v>
      </c>
      <c r="H14" s="63"/>
      <c r="I14" s="64">
        <f t="shared" si="1"/>
        <v>0</v>
      </c>
      <c r="J14" s="66"/>
      <c r="K14" s="66"/>
      <c r="L14" s="66"/>
      <c r="M14" s="67"/>
      <c r="N14" s="67"/>
      <c r="O14" s="33"/>
      <c r="P14" s="63"/>
      <c r="Q14" s="63"/>
      <c r="R14" s="27"/>
    </row>
    <row r="15" spans="1:18" s="41" customFormat="1" ht="38.25" hidden="1">
      <c r="A15" s="31" t="s">
        <v>29</v>
      </c>
      <c r="B15" s="39">
        <v>710</v>
      </c>
      <c r="C15" s="39">
        <v>71012</v>
      </c>
      <c r="D15" s="40" t="s">
        <v>41</v>
      </c>
      <c r="E15" s="56">
        <v>2021</v>
      </c>
      <c r="F15" s="75"/>
      <c r="G15" s="76">
        <f t="shared" si="0"/>
        <v>0</v>
      </c>
      <c r="H15" s="76"/>
      <c r="I15" s="64">
        <f t="shared" si="1"/>
        <v>0</v>
      </c>
      <c r="J15" s="78"/>
      <c r="K15" s="78"/>
      <c r="L15" s="78"/>
      <c r="M15" s="79"/>
      <c r="N15" s="79"/>
      <c r="O15" s="79"/>
      <c r="P15" s="76"/>
      <c r="Q15" s="76"/>
      <c r="R15" s="27" t="s">
        <v>18</v>
      </c>
    </row>
    <row r="16" spans="1:18" s="41" customFormat="1" ht="22.5" hidden="1">
      <c r="A16" s="31" t="s">
        <v>30</v>
      </c>
      <c r="B16" s="39">
        <v>750</v>
      </c>
      <c r="C16" s="39">
        <v>75020</v>
      </c>
      <c r="D16" s="40">
        <v>6060</v>
      </c>
      <c r="E16" s="56">
        <v>2021</v>
      </c>
      <c r="F16" s="68"/>
      <c r="G16" s="63">
        <f t="shared" si="0"/>
        <v>0</v>
      </c>
      <c r="H16" s="63"/>
      <c r="I16" s="64">
        <f t="shared" si="1"/>
        <v>0</v>
      </c>
      <c r="J16" s="32"/>
      <c r="K16" s="32"/>
      <c r="L16" s="32"/>
      <c r="M16" s="33"/>
      <c r="N16" s="33"/>
      <c r="O16" s="33"/>
      <c r="P16" s="63"/>
      <c r="Q16" s="63"/>
      <c r="R16" s="27" t="s">
        <v>18</v>
      </c>
    </row>
    <row r="17" spans="1:18" s="1" customFormat="1" ht="25.5" hidden="1">
      <c r="A17" s="31" t="s">
        <v>33</v>
      </c>
      <c r="B17" s="87">
        <v>750</v>
      </c>
      <c r="C17" s="48">
        <v>75020</v>
      </c>
      <c r="D17" s="47" t="s">
        <v>31</v>
      </c>
      <c r="E17" s="56">
        <v>2021</v>
      </c>
      <c r="F17" s="69"/>
      <c r="G17" s="63">
        <f>I17+P17+Q17+H17</f>
        <v>0</v>
      </c>
      <c r="H17" s="63"/>
      <c r="I17" s="64">
        <f t="shared" si="1"/>
        <v>0</v>
      </c>
      <c r="J17" s="70"/>
      <c r="K17" s="70"/>
      <c r="L17" s="70"/>
      <c r="M17" s="44"/>
      <c r="N17" s="89"/>
      <c r="O17" s="42"/>
      <c r="P17" s="63"/>
      <c r="Q17" s="63"/>
      <c r="R17" s="27"/>
    </row>
    <row r="18" spans="1:18" s="1" customFormat="1" ht="38.25">
      <c r="A18" s="31">
        <v>2</v>
      </c>
      <c r="B18" s="54">
        <v>600</v>
      </c>
      <c r="C18" s="54">
        <v>60014</v>
      </c>
      <c r="D18" s="55" t="s">
        <v>12</v>
      </c>
      <c r="E18" s="56">
        <v>2022</v>
      </c>
      <c r="F18" s="81" t="s">
        <v>55</v>
      </c>
      <c r="G18" s="63">
        <f>I18+P18+Q18+H18</f>
        <v>2717571</v>
      </c>
      <c r="H18" s="63"/>
      <c r="I18" s="64">
        <f>J18+K18+M18+N18+O18</f>
        <v>2717571</v>
      </c>
      <c r="J18" s="66">
        <f>247636</f>
        <v>247636</v>
      </c>
      <c r="K18" s="66">
        <f>160000</f>
        <v>160000</v>
      </c>
      <c r="L18" s="86"/>
      <c r="M18" s="84">
        <f>2309935</f>
        <v>2309935</v>
      </c>
      <c r="N18" s="67"/>
      <c r="O18" s="86"/>
      <c r="P18" s="63"/>
      <c r="Q18" s="63"/>
      <c r="R18" s="27" t="s">
        <v>18</v>
      </c>
    </row>
    <row r="19" spans="1:18" s="41" customFormat="1" ht="53.25" customHeight="1">
      <c r="A19" s="31">
        <v>3</v>
      </c>
      <c r="B19" s="30" t="s">
        <v>20</v>
      </c>
      <c r="C19" s="30" t="s">
        <v>21</v>
      </c>
      <c r="D19" s="38" t="s">
        <v>12</v>
      </c>
      <c r="E19" s="56">
        <v>2022</v>
      </c>
      <c r="F19" s="81" t="s">
        <v>42</v>
      </c>
      <c r="G19" s="76">
        <f aca="true" t="shared" si="2" ref="G19:G24">I19+P19+Q19+H19</f>
        <v>559000</v>
      </c>
      <c r="H19" s="76"/>
      <c r="I19" s="77">
        <f t="shared" si="1"/>
        <v>559000</v>
      </c>
      <c r="J19" s="76">
        <f>58999.71</f>
        <v>58999.71</v>
      </c>
      <c r="K19" s="76"/>
      <c r="L19" s="76"/>
      <c r="M19" s="88"/>
      <c r="N19" s="88">
        <v>500000.29</v>
      </c>
      <c r="O19" s="63"/>
      <c r="P19" s="64"/>
      <c r="Q19" s="64"/>
      <c r="R19" s="27" t="s">
        <v>18</v>
      </c>
    </row>
    <row r="20" spans="1:18" ht="51" hidden="1">
      <c r="A20" s="31"/>
      <c r="B20" s="30" t="s">
        <v>22</v>
      </c>
      <c r="C20" s="30" t="s">
        <v>44</v>
      </c>
      <c r="D20" s="38" t="s">
        <v>12</v>
      </c>
      <c r="E20" s="56">
        <v>2021</v>
      </c>
      <c r="F20" s="72" t="s">
        <v>35</v>
      </c>
      <c r="G20" s="63">
        <f t="shared" si="2"/>
        <v>0</v>
      </c>
      <c r="H20" s="63"/>
      <c r="I20" s="64">
        <f t="shared" si="1"/>
        <v>0</v>
      </c>
      <c r="J20" s="63">
        <f>50000-50000</f>
        <v>0</v>
      </c>
      <c r="K20" s="63"/>
      <c r="L20" s="63"/>
      <c r="M20" s="71"/>
      <c r="N20" s="71"/>
      <c r="O20" s="63"/>
      <c r="P20" s="64"/>
      <c r="Q20" s="64"/>
      <c r="R20" s="27" t="s">
        <v>18</v>
      </c>
    </row>
    <row r="21" spans="1:18" ht="57" customHeight="1">
      <c r="A21" s="31">
        <v>4</v>
      </c>
      <c r="B21" s="30" t="s">
        <v>22</v>
      </c>
      <c r="C21" s="30" t="s">
        <v>24</v>
      </c>
      <c r="D21" s="38" t="s">
        <v>12</v>
      </c>
      <c r="E21" s="90" t="s">
        <v>56</v>
      </c>
      <c r="F21" s="91" t="s">
        <v>46</v>
      </c>
      <c r="G21" s="63">
        <f t="shared" si="2"/>
        <v>642626.98</v>
      </c>
      <c r="H21" s="63"/>
      <c r="I21" s="64">
        <f t="shared" si="1"/>
        <v>642626.98</v>
      </c>
      <c r="J21" s="63">
        <f>142626.98</f>
        <v>142626.98</v>
      </c>
      <c r="K21" s="63"/>
      <c r="L21" s="63"/>
      <c r="M21" s="71"/>
      <c r="N21" s="71">
        <f>500000</f>
        <v>500000</v>
      </c>
      <c r="O21" s="63"/>
      <c r="P21" s="64"/>
      <c r="Q21" s="64"/>
      <c r="R21" s="27" t="s">
        <v>49</v>
      </c>
    </row>
    <row r="22" spans="1:18" ht="12.75" hidden="1">
      <c r="A22" s="31" t="s">
        <v>34</v>
      </c>
      <c r="B22" s="50" t="s">
        <v>39</v>
      </c>
      <c r="C22" s="50" t="s">
        <v>40</v>
      </c>
      <c r="D22" s="51" t="s">
        <v>23</v>
      </c>
      <c r="E22" s="56">
        <v>2021</v>
      </c>
      <c r="F22" s="72"/>
      <c r="G22" s="63">
        <f t="shared" si="2"/>
        <v>0</v>
      </c>
      <c r="H22" s="63"/>
      <c r="I22" s="64">
        <f t="shared" si="1"/>
        <v>0</v>
      </c>
      <c r="J22" s="63">
        <v>0</v>
      </c>
      <c r="K22" s="63"/>
      <c r="L22" s="63"/>
      <c r="M22" s="71"/>
      <c r="N22" s="71"/>
      <c r="O22" s="63"/>
      <c r="P22" s="64"/>
      <c r="Q22" s="64"/>
      <c r="R22" s="27"/>
    </row>
    <row r="23" spans="1:18" s="41" customFormat="1" ht="44.25" customHeight="1">
      <c r="A23" s="31">
        <v>5</v>
      </c>
      <c r="B23" s="30">
        <v>854</v>
      </c>
      <c r="C23" s="30">
        <v>85403</v>
      </c>
      <c r="D23" s="38" t="s">
        <v>45</v>
      </c>
      <c r="E23" s="56" t="s">
        <v>56</v>
      </c>
      <c r="F23" s="85" t="s">
        <v>47</v>
      </c>
      <c r="G23" s="63">
        <f t="shared" si="2"/>
        <v>765338.09</v>
      </c>
      <c r="H23" s="63"/>
      <c r="I23" s="64">
        <f t="shared" si="1"/>
        <v>765338.09</v>
      </c>
      <c r="J23" s="63">
        <f>165338.09</f>
        <v>165338.09</v>
      </c>
      <c r="K23" s="63"/>
      <c r="L23" s="63"/>
      <c r="M23" s="71"/>
      <c r="N23" s="71">
        <f>600000</f>
        <v>600000</v>
      </c>
      <c r="O23" s="63"/>
      <c r="P23" s="64"/>
      <c r="Q23" s="64"/>
      <c r="R23" s="28" t="s">
        <v>48</v>
      </c>
    </row>
    <row r="24" spans="1:18" s="41" customFormat="1" ht="25.5" hidden="1">
      <c r="A24" s="31" t="s">
        <v>37</v>
      </c>
      <c r="B24" s="82" t="s">
        <v>16</v>
      </c>
      <c r="C24" s="82" t="s">
        <v>24</v>
      </c>
      <c r="D24" s="40">
        <v>6050</v>
      </c>
      <c r="E24" s="83" t="s">
        <v>36</v>
      </c>
      <c r="F24" s="80"/>
      <c r="G24" s="76">
        <f t="shared" si="2"/>
        <v>0</v>
      </c>
      <c r="H24" s="77"/>
      <c r="I24" s="64">
        <f t="shared" si="1"/>
        <v>0</v>
      </c>
      <c r="J24" s="42"/>
      <c r="K24" s="42"/>
      <c r="L24" s="70"/>
      <c r="M24" s="44"/>
      <c r="N24" s="44"/>
      <c r="O24" s="42"/>
      <c r="P24" s="73"/>
      <c r="Q24" s="76"/>
      <c r="R24" s="27"/>
    </row>
    <row r="25" spans="1:18" ht="25.5" hidden="1">
      <c r="A25" s="46" t="s">
        <v>38</v>
      </c>
      <c r="B25" s="50" t="s">
        <v>16</v>
      </c>
      <c r="C25" s="53" t="s">
        <v>25</v>
      </c>
      <c r="D25" s="52" t="s">
        <v>12</v>
      </c>
      <c r="E25" s="52" t="s">
        <v>32</v>
      </c>
      <c r="F25" s="68"/>
      <c r="G25" s="63">
        <f>I25+P25+Q25+H25</f>
        <v>0</v>
      </c>
      <c r="H25" s="64"/>
      <c r="I25" s="64">
        <f t="shared" si="1"/>
        <v>0</v>
      </c>
      <c r="J25" s="42"/>
      <c r="K25" s="42"/>
      <c r="L25" s="70"/>
      <c r="M25" s="44"/>
      <c r="N25" s="84"/>
      <c r="O25" s="32"/>
      <c r="P25" s="74"/>
      <c r="Q25" s="32"/>
      <c r="R25" s="28"/>
    </row>
    <row r="26" spans="1:18" ht="12.75" customHeight="1" hidden="1">
      <c r="A26" s="31" t="s">
        <v>34</v>
      </c>
      <c r="B26" s="35"/>
      <c r="C26" s="35"/>
      <c r="D26" s="36"/>
      <c r="E26" s="29"/>
      <c r="F26" s="34"/>
      <c r="G26" s="13">
        <f>I26+P26+Q26+H26</f>
        <v>0</v>
      </c>
      <c r="H26" s="14"/>
      <c r="I26" s="64">
        <f t="shared" si="1"/>
        <v>0</v>
      </c>
      <c r="J26" s="32"/>
      <c r="K26" s="32"/>
      <c r="L26" s="32"/>
      <c r="M26" s="33"/>
      <c r="N26" s="33"/>
      <c r="O26" s="32"/>
      <c r="P26" s="32"/>
      <c r="Q26" s="32"/>
      <c r="R26" s="28"/>
    </row>
    <row r="27" spans="1:18" ht="12.75" customHeight="1" hidden="1">
      <c r="A27" s="31"/>
      <c r="B27" s="35"/>
      <c r="C27" s="35"/>
      <c r="D27" s="36"/>
      <c r="E27" s="29"/>
      <c r="F27" s="34"/>
      <c r="G27" s="13"/>
      <c r="H27" s="14"/>
      <c r="I27" s="64">
        <f t="shared" si="1"/>
        <v>0</v>
      </c>
      <c r="J27" s="32"/>
      <c r="K27" s="32"/>
      <c r="L27" s="32"/>
      <c r="M27" s="33"/>
      <c r="N27" s="33"/>
      <c r="O27" s="32"/>
      <c r="P27" s="32"/>
      <c r="Q27" s="32"/>
      <c r="R27" s="28"/>
    </row>
    <row r="28" spans="1:18" ht="12.75" customHeight="1" hidden="1">
      <c r="A28" s="10" t="s">
        <v>19</v>
      </c>
      <c r="B28" s="11"/>
      <c r="C28" s="11"/>
      <c r="D28" s="12"/>
      <c r="E28" s="12"/>
      <c r="F28" s="16"/>
      <c r="G28" s="13">
        <f>I28+P28+Q28+H28</f>
        <v>0</v>
      </c>
      <c r="H28" s="13"/>
      <c r="I28" s="64">
        <f t="shared" si="1"/>
        <v>0</v>
      </c>
      <c r="J28" s="13"/>
      <c r="K28" s="13"/>
      <c r="L28" s="15"/>
      <c r="M28" s="15"/>
      <c r="N28" s="15"/>
      <c r="O28" s="13"/>
      <c r="P28" s="13"/>
      <c r="Q28" s="13"/>
      <c r="R28" s="17"/>
    </row>
    <row r="29" spans="1:18" ht="12.75">
      <c r="A29" s="102" t="s">
        <v>13</v>
      </c>
      <c r="B29" s="103"/>
      <c r="C29" s="103"/>
      <c r="D29" s="103"/>
      <c r="E29" s="103"/>
      <c r="F29" s="104"/>
      <c r="G29" s="19">
        <f>SUM(G10:G28)</f>
        <v>16854536.07</v>
      </c>
      <c r="H29" s="19">
        <f>SUM(H10:H28)</f>
        <v>0</v>
      </c>
      <c r="I29" s="19">
        <f>O29+M29+K29+J29+N29</f>
        <v>16854536.07</v>
      </c>
      <c r="J29" s="19">
        <f>SUM(J10:J28)</f>
        <v>2440100.78</v>
      </c>
      <c r="K29" s="19">
        <f>SUM(K10:K28)</f>
        <v>160000</v>
      </c>
      <c r="L29" s="19"/>
      <c r="M29" s="19">
        <f>SUM(M10:M28)</f>
        <v>12654435</v>
      </c>
      <c r="N29" s="19">
        <f>SUM(N10:N28)</f>
        <v>1600000.29</v>
      </c>
      <c r="O29" s="19">
        <f>SUM(O10:O28)</f>
        <v>0</v>
      </c>
      <c r="P29" s="19">
        <f>SUM(P10:P28)</f>
        <v>0</v>
      </c>
      <c r="Q29" s="19">
        <f>SUM(Q10:Q28)</f>
        <v>0</v>
      </c>
      <c r="R29" s="20" t="s">
        <v>14</v>
      </c>
    </row>
    <row r="30" spans="1:9" ht="12.75">
      <c r="A30" s="93"/>
      <c r="B30" s="93"/>
      <c r="C30" s="93"/>
      <c r="D30" s="93"/>
      <c r="E30" s="93"/>
      <c r="F30" s="93"/>
      <c r="G30" s="93"/>
      <c r="H30" s="93"/>
      <c r="I30" s="93"/>
    </row>
    <row r="31" spans="1:9" ht="12.75">
      <c r="A31" s="4" t="s">
        <v>57</v>
      </c>
      <c r="I31" s="61"/>
    </row>
    <row r="32" spans="1:9" ht="12.75">
      <c r="A32" s="4" t="s">
        <v>58</v>
      </c>
      <c r="I32" s="45"/>
    </row>
    <row r="33" spans="6:9" ht="12.75">
      <c r="F33" s="18"/>
      <c r="I33" s="45"/>
    </row>
    <row r="34" spans="1:8" ht="12.75">
      <c r="A34" s="22"/>
      <c r="F34" s="18"/>
      <c r="G34" s="18"/>
      <c r="H34" s="23"/>
    </row>
    <row r="35" spans="4:18" ht="12.75">
      <c r="D35" s="25"/>
      <c r="E35" s="25"/>
      <c r="F35" s="18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8"/>
    </row>
    <row r="36" spans="1:18" ht="12.75">
      <c r="A36" s="18"/>
      <c r="B36" s="18"/>
      <c r="C36" s="24"/>
      <c r="D36" s="25"/>
      <c r="E36" s="25"/>
      <c r="F36" s="18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8"/>
    </row>
    <row r="37" spans="1:18" ht="12.75">
      <c r="A37" s="18"/>
      <c r="B37" s="18"/>
      <c r="C37" s="24"/>
      <c r="D37" s="26"/>
      <c r="E37" s="2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8"/>
      <c r="B38" s="18"/>
      <c r="C38" s="18"/>
      <c r="D38" s="26"/>
      <c r="E38" s="26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8"/>
      <c r="B39" s="18"/>
      <c r="C39" s="18"/>
      <c r="D39" s="26"/>
      <c r="E39" s="26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8"/>
      <c r="B40" s="18"/>
      <c r="C40" s="18"/>
      <c r="D40" s="26"/>
      <c r="E40" s="26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8"/>
      <c r="B41" s="18"/>
      <c r="C41" s="18"/>
      <c r="D41" s="26"/>
      <c r="E41" s="2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18"/>
      <c r="B42" s="18"/>
      <c r="C42" s="18"/>
      <c r="D42" s="26"/>
      <c r="E42" s="26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8"/>
      <c r="B43" s="18"/>
      <c r="C43" s="18"/>
      <c r="D43" s="26"/>
      <c r="E43" s="2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8"/>
      <c r="B44" s="18"/>
      <c r="C44" s="18"/>
      <c r="D44" s="26"/>
      <c r="E44" s="2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2.75">
      <c r="A45" s="18"/>
      <c r="B45" s="18"/>
      <c r="C45" s="18"/>
      <c r="D45" s="26"/>
      <c r="E45" s="2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3" ht="12.75">
      <c r="A46" s="18"/>
      <c r="B46" s="18"/>
      <c r="C46" s="18"/>
    </row>
  </sheetData>
  <sheetProtection/>
  <mergeCells count="23">
    <mergeCell ref="J6:J8"/>
    <mergeCell ref="O6:O8"/>
    <mergeCell ref="F4:F8"/>
    <mergeCell ref="O1:P1"/>
    <mergeCell ref="A29:F29"/>
    <mergeCell ref="R4:R8"/>
    <mergeCell ref="K6:K8"/>
    <mergeCell ref="I4:Q4"/>
    <mergeCell ref="L6:M8"/>
    <mergeCell ref="P5:P8"/>
    <mergeCell ref="H4:H8"/>
    <mergeCell ref="G4:G8"/>
    <mergeCell ref="J5:O5"/>
    <mergeCell ref="A30:I30"/>
    <mergeCell ref="A2:R2"/>
    <mergeCell ref="A4:A8"/>
    <mergeCell ref="B4:B8"/>
    <mergeCell ref="C4:C8"/>
    <mergeCell ref="E4:E8"/>
    <mergeCell ref="I5:I8"/>
    <mergeCell ref="N6:N8"/>
    <mergeCell ref="D4:D8"/>
    <mergeCell ref="Q5:Q8"/>
  </mergeCells>
  <printOptions horizontalCentered="1"/>
  <pageMargins left="0.4" right="0.24" top="0.53" bottom="0.5" header="0.41" footer="0.3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Dorota Sakowska</cp:lastModifiedBy>
  <cp:lastPrinted>2021-11-14T15:51:31Z</cp:lastPrinted>
  <dcterms:created xsi:type="dcterms:W3CDTF">2013-04-16T18:40:50Z</dcterms:created>
  <dcterms:modified xsi:type="dcterms:W3CDTF">2021-11-16T07:52:31Z</dcterms:modified>
  <cp:category/>
  <cp:version/>
  <cp:contentType/>
  <cp:contentStatus/>
</cp:coreProperties>
</file>