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'Arkusz1'!$A$1:$X$58</definedName>
  </definedNames>
  <calcPr fullCalcOnLoad="1"/>
</workbook>
</file>

<file path=xl/sharedStrings.xml><?xml version="1.0" encoding="utf-8"?>
<sst xmlns="http://schemas.openxmlformats.org/spreadsheetml/2006/main" count="115" uniqueCount="81">
  <si>
    <t>w tym źródła finansowania</t>
  </si>
  <si>
    <t>Starostwo Powiatowe w Węgorzewie</t>
  </si>
  <si>
    <t>Dom Pomocy Społecznej w Węgorzewie</t>
  </si>
  <si>
    <t xml:space="preserve">I. Wydatki inwestycyjne </t>
  </si>
  <si>
    <t>Most w Wężówce</t>
  </si>
  <si>
    <t>IV Rok 2007</t>
  </si>
  <si>
    <t>Chodnik w Węgorzewie ul. 3 Maja</t>
  </si>
  <si>
    <t>Chodnik do Kalu</t>
  </si>
  <si>
    <t xml:space="preserve">II. Zakupy inwestycyjne </t>
  </si>
  <si>
    <t>2006 i 2007 50% Pozezdrze</t>
  </si>
  <si>
    <t>Dotacja TFOGR 50%</t>
  </si>
  <si>
    <t>ZPORR 85%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</si>
  <si>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</si>
  <si>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</si>
  <si>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</si>
  <si>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</si>
  <si>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</si>
  <si>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</si>
  <si>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</si>
  <si>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</si>
  <si>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</si>
  <si>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</si>
  <si>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V Rok 2008</t>
  </si>
  <si>
    <t>Zakup wyposażenia dla Starostwa</t>
  </si>
  <si>
    <t>Utworzenie i wyposażenie Powiatowego Zespołu Reagowania Kryzysowego</t>
  </si>
  <si>
    <t>Modernizacja obiektów służby zdrowia-Szpital Powiatowy i Przychodnia Zdrowia w Węgorzewie</t>
  </si>
  <si>
    <t>LP</t>
  </si>
  <si>
    <t>Droga 1738N (143): Chodnik w Pozezdrzu ul. Świerczewskiego</t>
  </si>
  <si>
    <t>Droga 1752N (120) Węgorzewo-Wysiecza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</si>
  <si>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</si>
  <si>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</si>
  <si>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</si>
  <si>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</si>
  <si>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</si>
  <si>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</si>
  <si>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</si>
  <si>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Most Jakunowo</t>
  </si>
  <si>
    <t>Dofinans.zew. 65%</t>
  </si>
  <si>
    <t>Zaprojektowanie i budowa nawierzchni dróg powiatowych 112 (1762N), 124 (1817N), 142 (1732N) Powiatu Węgorzewskiego</t>
  </si>
  <si>
    <t xml:space="preserve">Termomodernizacja SOSW </t>
  </si>
  <si>
    <t>Ośrodek Szkolno-Wychowawczy</t>
  </si>
  <si>
    <t>Projekt na drogę Radzieje-Pilwa-Doba (1903N)</t>
  </si>
  <si>
    <t>Adaptacja pomieszczeń na Poradnię Psychologiczno-Pedagogiczną przy ul. Bema 16</t>
  </si>
  <si>
    <t>Poradnia Psychologiczno-Pedagogiczna</t>
  </si>
  <si>
    <t>Inne zakupy inwestycyjne dla potrzeb drogownictwa</t>
  </si>
  <si>
    <t>Gmina Budry 50%</t>
  </si>
  <si>
    <t>Kotłownia dla Starostwa</t>
  </si>
  <si>
    <t>Powiązanie z WFOŚiGW</t>
  </si>
  <si>
    <t>Chodnik w Budrach - dokumentacja</t>
  </si>
  <si>
    <t>Środki pochodzące z innych źródeł</t>
  </si>
  <si>
    <t>środki wymienione w art.. 3 ust.1 pkt 2 i 2a u.f.</t>
  </si>
  <si>
    <t>Łącznie wydatki inwestycyjne</t>
  </si>
  <si>
    <t xml:space="preserve">Wydatki inwestycyjne powiatu w roku budżetowym 2006 oraz wydatki na wieloletnie programy inwestycyjne w latach 2006 - 2008 (w zł) </t>
  </si>
  <si>
    <t>Doprowadzenie pomieszczeń MCZ SP w Węgorzewie do wymagań określonych przez Ministra Zdrowia</t>
  </si>
  <si>
    <t>Likwidacja barier architektonicznych w SOSW w Węgorzewie</t>
  </si>
  <si>
    <t>Specjalny Ośrodke Szkolno-Wychowawczy</t>
  </si>
  <si>
    <t>Specjalny Ośrodek Szkolbno-Wychowawczy w Węgorzewie</t>
  </si>
  <si>
    <t>Likwidacja barier transportowych w SOSW w Węgorzewie</t>
  </si>
  <si>
    <t>INTER REG 85% po ewent.uzysk.dofinan.</t>
  </si>
  <si>
    <t>dofin. PFRON</t>
  </si>
  <si>
    <t>V Rok 2009</t>
  </si>
  <si>
    <t>V Rok 2010</t>
  </si>
  <si>
    <t>Ogółem wydatki inwestycyjne</t>
  </si>
  <si>
    <t>Dokumentacja na chodnik w Gujach</t>
  </si>
  <si>
    <t>Łączne nakłady finansowe 6+7+8+13+14+15+16</t>
  </si>
  <si>
    <t>2006 rok bieżący 9+10+11+12</t>
  </si>
  <si>
    <t>Przebudowa budynku przy Zamkowej 5a</t>
  </si>
  <si>
    <t>Łącznie wydatki na zkupy inwestycyjne</t>
  </si>
  <si>
    <t xml:space="preserve"> I Rok 2004 -wykonanie</t>
  </si>
  <si>
    <t xml:space="preserve"> II Rok 2005 - przewid. wykonanie</t>
  </si>
  <si>
    <t xml:space="preserve">Zakup dwóch samochodów dla Starostwa Powiatowego </t>
  </si>
  <si>
    <t>w tym 200.000 zł UMiG W-wo 2.400.000 zł - Budżet Państwa</t>
  </si>
  <si>
    <t>Modernizacja systemu drogowego ul. Przesiedleńczej w Węgorzewie wraz z towarzyszącą infrastrukturą drogową</t>
  </si>
  <si>
    <t>Chodnik w Radziejach</t>
  </si>
  <si>
    <t xml:space="preserve">UMiG Węgorzewo-porozumienie </t>
  </si>
  <si>
    <t>Wyposażenie infrastruktury socjalno-bytowej w SOSW w Węgorzewie</t>
  </si>
  <si>
    <t>Doposażenie bezy dydaktycznej i rehabilitacyjnej w SOSW w Węgorzewie</t>
  </si>
  <si>
    <t>Zakup samochodu dla PDS w Węgorzewie</t>
  </si>
  <si>
    <t>Powiatowy Dom Samopomocy w Węgorzewie</t>
  </si>
  <si>
    <t>Platforma 112 - zwiększenie dostępności do ratownictwa</t>
  </si>
  <si>
    <t>Powiatowa Komenda PSPoż w Węgorzewie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</si>
</sst>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3" fontId="7" fillId="3" borderId="9" xfId="15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9" fillId="3" borderId="10" xfId="15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7" fillId="3" borderId="11" xfId="15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3" borderId="12" xfId="15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4" fontId="5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6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8"/>
  <sheetViews>
    <sheetView tabSelected="1" zoomScale="50" zoomScaleNormal="50" zoomScaleSheetLayoutView="50" workbookViewId="0" topLeftCell="F1">
      <selection activeCell="N47" sqref="N47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2" width="11.625" style="2" customWidth="1"/>
    <col min="13" max="13" width="15.375" style="2" customWidth="1"/>
    <col min="14" max="14" width="9.625" style="2" customWidth="1"/>
    <col min="15" max="15" width="11.875" style="2" customWidth="1"/>
    <col min="16" max="16" width="10.375" style="2" customWidth="1"/>
    <col min="17" max="17" width="14.375" style="2" customWidth="1"/>
    <col min="18" max="21" width="11.875" style="2" customWidth="1"/>
    <col min="22" max="22" width="13.875" style="2" customWidth="1"/>
    <col min="23" max="23" width="0.2421875" style="2" customWidth="1"/>
    <col min="24" max="24" width="21.625" style="1" customWidth="1"/>
    <col min="25" max="16384" width="9.125" style="1" customWidth="1"/>
  </cols>
  <sheetData>
    <row r="1" spans="3:24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3:24" ht="14.25">
      <c r="C2" s="123" t="s">
        <v>52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3"/>
      <c r="S2" s="3"/>
      <c r="T2" s="3"/>
      <c r="U2" s="3"/>
      <c r="V2" s="3"/>
      <c r="W2" s="3"/>
      <c r="X2" s="4"/>
    </row>
    <row r="3" spans="3:24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12.75" customHeight="1">
      <c r="B4" s="65" t="s">
        <v>26</v>
      </c>
      <c r="C4" s="128" t="s">
        <v>13</v>
      </c>
      <c r="D4" s="125" t="s">
        <v>14</v>
      </c>
      <c r="E4" s="125" t="s">
        <v>15</v>
      </c>
      <c r="F4" s="88" t="s">
        <v>16</v>
      </c>
      <c r="G4" s="110"/>
      <c r="H4" s="110"/>
      <c r="I4" s="89"/>
      <c r="J4" s="106" t="s">
        <v>64</v>
      </c>
      <c r="K4" s="47"/>
      <c r="L4" s="47"/>
      <c r="M4" s="103" t="s">
        <v>17</v>
      </c>
      <c r="N4" s="103"/>
      <c r="O4" s="103"/>
      <c r="P4" s="103"/>
      <c r="Q4" s="103"/>
      <c r="R4" s="103"/>
      <c r="S4" s="103"/>
      <c r="T4" s="40"/>
      <c r="U4" s="40"/>
      <c r="V4" s="88" t="s">
        <v>20</v>
      </c>
      <c r="W4" s="89"/>
      <c r="X4" s="95" t="s">
        <v>21</v>
      </c>
    </row>
    <row r="5" spans="2:24" ht="12.75" customHeight="1">
      <c r="B5" s="66"/>
      <c r="C5" s="129"/>
      <c r="D5" s="126"/>
      <c r="E5" s="126"/>
      <c r="F5" s="90"/>
      <c r="G5" s="111"/>
      <c r="H5" s="111"/>
      <c r="I5" s="91"/>
      <c r="J5" s="107"/>
      <c r="K5" s="103" t="s">
        <v>68</v>
      </c>
      <c r="L5" s="103" t="s">
        <v>69</v>
      </c>
      <c r="M5" s="103" t="s">
        <v>65</v>
      </c>
      <c r="N5" s="109" t="s">
        <v>0</v>
      </c>
      <c r="O5" s="109"/>
      <c r="P5" s="109"/>
      <c r="Q5" s="109"/>
      <c r="R5" s="103" t="s">
        <v>5</v>
      </c>
      <c r="S5" s="103" t="s">
        <v>22</v>
      </c>
      <c r="T5" s="103" t="s">
        <v>60</v>
      </c>
      <c r="U5" s="103" t="s">
        <v>61</v>
      </c>
      <c r="V5" s="90"/>
      <c r="W5" s="91"/>
      <c r="X5" s="96"/>
    </row>
    <row r="6" spans="2:24" ht="12.75" customHeight="1">
      <c r="B6" s="66"/>
      <c r="C6" s="129"/>
      <c r="D6" s="126"/>
      <c r="E6" s="126"/>
      <c r="F6" s="90"/>
      <c r="G6" s="111"/>
      <c r="H6" s="111"/>
      <c r="I6" s="91"/>
      <c r="J6" s="107"/>
      <c r="K6" s="103"/>
      <c r="L6" s="103"/>
      <c r="M6" s="103"/>
      <c r="N6" s="103" t="s">
        <v>18</v>
      </c>
      <c r="O6" s="103" t="s">
        <v>19</v>
      </c>
      <c r="P6" s="103" t="s">
        <v>49</v>
      </c>
      <c r="Q6" s="106" t="s">
        <v>50</v>
      </c>
      <c r="R6" s="103"/>
      <c r="S6" s="103"/>
      <c r="T6" s="103"/>
      <c r="U6" s="103"/>
      <c r="V6" s="90"/>
      <c r="W6" s="91"/>
      <c r="X6" s="96"/>
    </row>
    <row r="7" spans="2:24" ht="15" customHeight="1">
      <c r="B7" s="66"/>
      <c r="C7" s="129"/>
      <c r="D7" s="126"/>
      <c r="E7" s="126"/>
      <c r="F7" s="90"/>
      <c r="G7" s="111"/>
      <c r="H7" s="111"/>
      <c r="I7" s="91"/>
      <c r="J7" s="107"/>
      <c r="K7" s="103"/>
      <c r="L7" s="103"/>
      <c r="M7" s="103"/>
      <c r="N7" s="103"/>
      <c r="O7" s="103"/>
      <c r="P7" s="103"/>
      <c r="Q7" s="107"/>
      <c r="R7" s="103"/>
      <c r="S7" s="103"/>
      <c r="T7" s="103"/>
      <c r="U7" s="103"/>
      <c r="V7" s="90"/>
      <c r="W7" s="91"/>
      <c r="X7" s="96"/>
    </row>
    <row r="8" spans="2:24" ht="18.75" customHeight="1">
      <c r="B8" s="66"/>
      <c r="C8" s="129"/>
      <c r="D8" s="126"/>
      <c r="E8" s="126"/>
      <c r="F8" s="90"/>
      <c r="G8" s="111"/>
      <c r="H8" s="111"/>
      <c r="I8" s="91"/>
      <c r="J8" s="107"/>
      <c r="K8" s="103"/>
      <c r="L8" s="103"/>
      <c r="M8" s="103"/>
      <c r="N8" s="103"/>
      <c r="O8" s="103"/>
      <c r="P8" s="103"/>
      <c r="Q8" s="107"/>
      <c r="R8" s="103"/>
      <c r="S8" s="103"/>
      <c r="T8" s="103"/>
      <c r="U8" s="103"/>
      <c r="V8" s="90"/>
      <c r="W8" s="91"/>
      <c r="X8" s="96"/>
    </row>
    <row r="9" spans="2:24" ht="27" customHeight="1">
      <c r="B9" s="62"/>
      <c r="C9" s="130"/>
      <c r="D9" s="127"/>
      <c r="E9" s="127"/>
      <c r="F9" s="92"/>
      <c r="G9" s="112"/>
      <c r="H9" s="112"/>
      <c r="I9" s="93"/>
      <c r="J9" s="108"/>
      <c r="K9" s="103"/>
      <c r="L9" s="103"/>
      <c r="M9" s="103"/>
      <c r="N9" s="103"/>
      <c r="O9" s="103"/>
      <c r="P9" s="103"/>
      <c r="Q9" s="108"/>
      <c r="R9" s="103"/>
      <c r="S9" s="103"/>
      <c r="T9" s="103"/>
      <c r="U9" s="103"/>
      <c r="V9" s="92"/>
      <c r="W9" s="93"/>
      <c r="X9" s="97"/>
    </row>
    <row r="10" spans="2:24" ht="15">
      <c r="B10" s="22"/>
      <c r="C10" s="5">
        <v>1</v>
      </c>
      <c r="D10" s="5">
        <v>2</v>
      </c>
      <c r="E10" s="6">
        <v>3</v>
      </c>
      <c r="F10" s="104">
        <v>4</v>
      </c>
      <c r="G10" s="113"/>
      <c r="H10" s="113"/>
      <c r="I10" s="105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6">
        <v>14</v>
      </c>
      <c r="T10" s="6">
        <v>15</v>
      </c>
      <c r="U10" s="6">
        <v>16</v>
      </c>
      <c r="V10" s="104">
        <v>17</v>
      </c>
      <c r="W10" s="105"/>
      <c r="X10" s="7">
        <v>18</v>
      </c>
    </row>
    <row r="11" spans="2:24" ht="15.75" customHeight="1">
      <c r="B11" s="22"/>
      <c r="C11" s="114" t="s">
        <v>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2:24" ht="83.25" customHeight="1">
      <c r="B12" s="23">
        <v>1</v>
      </c>
      <c r="C12" s="8">
        <v>600</v>
      </c>
      <c r="D12" s="8">
        <v>60014</v>
      </c>
      <c r="E12" s="24" t="s">
        <v>31</v>
      </c>
      <c r="F12" s="69" t="s">
        <v>38</v>
      </c>
      <c r="G12" s="124"/>
      <c r="H12" s="124"/>
      <c r="I12" s="70"/>
      <c r="J12" s="9">
        <f>K12+L12+M12+R12+S12+T12+U12</f>
        <v>2523408</v>
      </c>
      <c r="K12" s="8">
        <f>4758+4758+4758</f>
        <v>14274</v>
      </c>
      <c r="L12" s="8">
        <v>1009134</v>
      </c>
      <c r="M12" s="9">
        <f>N12+O12+P12+Q12</f>
        <v>1500000</v>
      </c>
      <c r="N12" s="8">
        <v>0</v>
      </c>
      <c r="O12" s="8">
        <f>160500+430000</f>
        <v>590500</v>
      </c>
      <c r="P12" s="8">
        <f>40000+21500+45500</f>
        <v>107000</v>
      </c>
      <c r="Q12" s="8">
        <f>300000+161250+341250</f>
        <v>802500</v>
      </c>
      <c r="R12" s="8"/>
      <c r="S12" s="11"/>
      <c r="T12" s="11">
        <v>0</v>
      </c>
      <c r="U12" s="11">
        <v>0</v>
      </c>
      <c r="V12" s="73" t="s">
        <v>11</v>
      </c>
      <c r="W12" s="75"/>
      <c r="X12" s="25" t="s">
        <v>33</v>
      </c>
    </row>
    <row r="13" spans="2:24" ht="62.25" customHeight="1">
      <c r="B13" s="23">
        <v>2</v>
      </c>
      <c r="C13" s="8">
        <v>600</v>
      </c>
      <c r="D13" s="8">
        <v>60014</v>
      </c>
      <c r="E13" s="11">
        <v>6050</v>
      </c>
      <c r="F13" s="73" t="s">
        <v>27</v>
      </c>
      <c r="G13" s="74"/>
      <c r="H13" s="74"/>
      <c r="I13" s="75"/>
      <c r="J13" s="9">
        <f>K13+L13+M13+R13+S13+T13+U13</f>
        <v>128500</v>
      </c>
      <c r="K13" s="8">
        <v>0</v>
      </c>
      <c r="L13" s="8">
        <v>0</v>
      </c>
      <c r="M13" s="9">
        <f>N13+O13+P13+Q13</f>
        <v>128500</v>
      </c>
      <c r="N13" s="8">
        <v>28500</v>
      </c>
      <c r="O13" s="8">
        <v>50000</v>
      </c>
      <c r="P13" s="8">
        <v>50000</v>
      </c>
      <c r="Q13" s="8">
        <v>0</v>
      </c>
      <c r="R13" s="8"/>
      <c r="S13" s="11"/>
      <c r="T13" s="11">
        <v>0</v>
      </c>
      <c r="U13" s="11">
        <v>0</v>
      </c>
      <c r="V13" s="73" t="s">
        <v>9</v>
      </c>
      <c r="W13" s="75"/>
      <c r="X13" s="10" t="s">
        <v>1</v>
      </c>
    </row>
    <row r="14" spans="2:24" ht="42" customHeight="1">
      <c r="B14" s="23">
        <v>3</v>
      </c>
      <c r="C14" s="8">
        <v>600</v>
      </c>
      <c r="D14" s="8">
        <v>60014</v>
      </c>
      <c r="E14" s="8">
        <v>6050</v>
      </c>
      <c r="F14" s="73" t="s">
        <v>6</v>
      </c>
      <c r="G14" s="74"/>
      <c r="H14" s="74"/>
      <c r="I14" s="75"/>
      <c r="J14" s="9">
        <f>K14+L14+M14+R14+S14+T14+U14</f>
        <v>29889</v>
      </c>
      <c r="K14" s="8">
        <v>0</v>
      </c>
      <c r="L14" s="8">
        <v>29889</v>
      </c>
      <c r="M14" s="9">
        <f>N14+O14+P14+Q14</f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11"/>
      <c r="T14" s="11">
        <v>0</v>
      </c>
      <c r="U14" s="11">
        <v>0</v>
      </c>
      <c r="V14" s="73"/>
      <c r="W14" s="75"/>
      <c r="X14" s="10" t="s">
        <v>1</v>
      </c>
    </row>
    <row r="15" spans="2:24" ht="42" customHeight="1">
      <c r="B15" s="23">
        <v>4</v>
      </c>
      <c r="C15" s="12">
        <v>600</v>
      </c>
      <c r="D15" s="12">
        <v>60014</v>
      </c>
      <c r="E15" s="13">
        <v>6050</v>
      </c>
      <c r="F15" s="73" t="s">
        <v>28</v>
      </c>
      <c r="G15" s="74"/>
      <c r="H15" s="74"/>
      <c r="I15" s="75"/>
      <c r="J15" s="9">
        <f>K15+L15+M15+R15+S15+T15+U15</f>
        <v>40000</v>
      </c>
      <c r="K15" s="8">
        <v>0</v>
      </c>
      <c r="L15" s="8">
        <v>0</v>
      </c>
      <c r="M15" s="9">
        <f>N15+O15+P15+Q15</f>
        <v>40000</v>
      </c>
      <c r="N15" s="8">
        <v>0</v>
      </c>
      <c r="O15" s="8">
        <v>20000</v>
      </c>
      <c r="P15" s="8">
        <v>20000</v>
      </c>
      <c r="Q15" s="8">
        <v>0</v>
      </c>
      <c r="R15" s="8"/>
      <c r="S15" s="11"/>
      <c r="T15" s="11">
        <v>0</v>
      </c>
      <c r="U15" s="11">
        <v>0</v>
      </c>
      <c r="V15" s="69" t="s">
        <v>10</v>
      </c>
      <c r="W15" s="70"/>
      <c r="X15" s="10" t="s">
        <v>1</v>
      </c>
    </row>
    <row r="16" spans="2:24" ht="12.75" customHeight="1">
      <c r="B16" s="23"/>
      <c r="C16" s="85">
        <v>600</v>
      </c>
      <c r="D16" s="85">
        <v>60014</v>
      </c>
      <c r="E16" s="85">
        <v>6050</v>
      </c>
      <c r="F16" s="131" t="s">
        <v>7</v>
      </c>
      <c r="G16" s="132"/>
      <c r="H16" s="132"/>
      <c r="I16" s="133"/>
      <c r="J16" s="85">
        <f>K16+L16+M16+R16+S16+T16+U16</f>
        <v>24000</v>
      </c>
      <c r="K16" s="85">
        <v>24000</v>
      </c>
      <c r="L16" s="85">
        <v>0</v>
      </c>
      <c r="M16" s="85"/>
      <c r="N16" s="85">
        <v>0</v>
      </c>
      <c r="O16" s="85">
        <v>0</v>
      </c>
      <c r="P16" s="85">
        <v>0</v>
      </c>
      <c r="Q16" s="85">
        <v>0</v>
      </c>
      <c r="R16" s="85"/>
      <c r="S16" s="85"/>
      <c r="T16" s="85">
        <v>0</v>
      </c>
      <c r="U16" s="85">
        <v>0</v>
      </c>
      <c r="V16" s="63"/>
      <c r="W16" s="58"/>
      <c r="X16" s="98" t="s">
        <v>1</v>
      </c>
    </row>
    <row r="17" spans="2:24" ht="28.5" customHeight="1">
      <c r="B17" s="23">
        <v>5</v>
      </c>
      <c r="C17" s="86"/>
      <c r="D17" s="86"/>
      <c r="E17" s="86"/>
      <c r="F17" s="134"/>
      <c r="G17" s="135"/>
      <c r="H17" s="135"/>
      <c r="I17" s="13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59"/>
      <c r="W17" s="60"/>
      <c r="X17" s="99"/>
    </row>
    <row r="18" spans="2:24" ht="12.75" customHeight="1" hidden="1">
      <c r="B18" s="23"/>
      <c r="C18" s="86"/>
      <c r="D18" s="86"/>
      <c r="E18" s="86"/>
      <c r="F18" s="134"/>
      <c r="G18" s="135"/>
      <c r="H18" s="135"/>
      <c r="I18" s="136"/>
      <c r="J18" s="86"/>
      <c r="K18" s="86"/>
      <c r="L18" s="86"/>
      <c r="M18" s="86"/>
      <c r="N18" s="86"/>
      <c r="O18" s="86"/>
      <c r="P18" s="86"/>
      <c r="Q18" s="21"/>
      <c r="R18" s="86"/>
      <c r="S18" s="18"/>
      <c r="T18" s="18"/>
      <c r="U18" s="18"/>
      <c r="V18" s="59"/>
      <c r="W18" s="60"/>
      <c r="X18" s="99"/>
    </row>
    <row r="19" spans="2:24" ht="1.5" customHeight="1" hidden="1">
      <c r="B19" s="23"/>
      <c r="C19" s="86"/>
      <c r="D19" s="86"/>
      <c r="E19" s="86"/>
      <c r="F19" s="134"/>
      <c r="G19" s="135"/>
      <c r="H19" s="135"/>
      <c r="I19" s="136"/>
      <c r="J19" s="86"/>
      <c r="K19" s="86"/>
      <c r="L19" s="86"/>
      <c r="M19" s="86"/>
      <c r="N19" s="86"/>
      <c r="O19" s="86"/>
      <c r="P19" s="86"/>
      <c r="Q19" s="21"/>
      <c r="R19" s="86"/>
      <c r="S19" s="18"/>
      <c r="T19" s="18"/>
      <c r="U19" s="18"/>
      <c r="V19" s="59"/>
      <c r="W19" s="60"/>
      <c r="X19" s="99"/>
    </row>
    <row r="20" spans="2:24" ht="12.75" customHeight="1" hidden="1">
      <c r="B20" s="23"/>
      <c r="C20" s="86"/>
      <c r="D20" s="86"/>
      <c r="E20" s="86"/>
      <c r="F20" s="134"/>
      <c r="G20" s="135"/>
      <c r="H20" s="135"/>
      <c r="I20" s="136"/>
      <c r="J20" s="86"/>
      <c r="K20" s="86"/>
      <c r="L20" s="86"/>
      <c r="M20" s="86"/>
      <c r="N20" s="86"/>
      <c r="O20" s="86"/>
      <c r="P20" s="86"/>
      <c r="Q20" s="21"/>
      <c r="R20" s="86"/>
      <c r="S20" s="18"/>
      <c r="T20" s="18"/>
      <c r="U20" s="18"/>
      <c r="V20" s="59"/>
      <c r="W20" s="60"/>
      <c r="X20" s="99"/>
    </row>
    <row r="21" spans="2:24" ht="12.75" customHeight="1" hidden="1">
      <c r="B21" s="23"/>
      <c r="C21" s="64"/>
      <c r="D21" s="64"/>
      <c r="E21" s="64"/>
      <c r="F21" s="137"/>
      <c r="G21" s="138"/>
      <c r="H21" s="138"/>
      <c r="I21" s="139"/>
      <c r="J21" s="64"/>
      <c r="K21" s="64"/>
      <c r="L21" s="64"/>
      <c r="M21" s="64"/>
      <c r="N21" s="64"/>
      <c r="O21" s="64"/>
      <c r="P21" s="64"/>
      <c r="Q21" s="20"/>
      <c r="R21" s="64"/>
      <c r="S21" s="19"/>
      <c r="T21" s="19"/>
      <c r="U21" s="19"/>
      <c r="V21" s="61"/>
      <c r="W21" s="87"/>
      <c r="X21" s="100"/>
    </row>
    <row r="22" spans="2:24" ht="12.75" customHeight="1">
      <c r="B22" s="23"/>
      <c r="C22" s="85">
        <v>600</v>
      </c>
      <c r="D22" s="85">
        <v>60014</v>
      </c>
      <c r="E22" s="85">
        <v>6050</v>
      </c>
      <c r="F22" s="67" t="s">
        <v>4</v>
      </c>
      <c r="G22" s="72"/>
      <c r="H22" s="72"/>
      <c r="I22" s="68"/>
      <c r="J22" s="85">
        <f>K22+L22+M22+R22+S22+T22+U22</f>
        <v>5936</v>
      </c>
      <c r="K22" s="85">
        <v>0</v>
      </c>
      <c r="L22" s="85">
        <v>5936</v>
      </c>
      <c r="M22" s="85"/>
      <c r="N22" s="85">
        <v>0</v>
      </c>
      <c r="O22" s="85"/>
      <c r="P22" s="85">
        <v>0</v>
      </c>
      <c r="Q22" s="85">
        <v>0</v>
      </c>
      <c r="R22" s="85"/>
      <c r="S22" s="85"/>
      <c r="T22" s="85">
        <v>0</v>
      </c>
      <c r="U22" s="85">
        <v>0</v>
      </c>
      <c r="V22" s="63" t="s">
        <v>10</v>
      </c>
      <c r="W22" s="58"/>
      <c r="X22" s="98" t="s">
        <v>1</v>
      </c>
    </row>
    <row r="23" spans="2:24" ht="21" customHeight="1">
      <c r="B23" s="23">
        <v>6</v>
      </c>
      <c r="C23" s="86"/>
      <c r="D23" s="86"/>
      <c r="E23" s="86"/>
      <c r="F23" s="117"/>
      <c r="G23" s="118"/>
      <c r="H23" s="118"/>
      <c r="I23" s="119"/>
      <c r="J23" s="86"/>
      <c r="K23" s="86"/>
      <c r="L23" s="86"/>
      <c r="M23" s="94"/>
      <c r="N23" s="86"/>
      <c r="O23" s="86"/>
      <c r="P23" s="86"/>
      <c r="Q23" s="86"/>
      <c r="R23" s="86"/>
      <c r="S23" s="86"/>
      <c r="T23" s="86"/>
      <c r="U23" s="86"/>
      <c r="V23" s="59"/>
      <c r="W23" s="60"/>
      <c r="X23" s="99"/>
    </row>
    <row r="24" spans="2:24" ht="4.5" customHeight="1">
      <c r="B24" s="23"/>
      <c r="C24" s="64"/>
      <c r="D24" s="64"/>
      <c r="E24" s="64"/>
      <c r="F24" s="120"/>
      <c r="G24" s="121"/>
      <c r="H24" s="121"/>
      <c r="I24" s="122"/>
      <c r="J24" s="64"/>
      <c r="K24" s="64"/>
      <c r="L24" s="64"/>
      <c r="M24" s="20"/>
      <c r="N24" s="64"/>
      <c r="O24" s="64"/>
      <c r="P24" s="64"/>
      <c r="Q24" s="64"/>
      <c r="R24" s="64"/>
      <c r="S24" s="64"/>
      <c r="T24" s="64"/>
      <c r="U24" s="64"/>
      <c r="V24" s="61"/>
      <c r="W24" s="87"/>
      <c r="X24" s="100"/>
    </row>
    <row r="25" spans="2:24" ht="51.75" customHeight="1">
      <c r="B25" s="26">
        <v>7</v>
      </c>
      <c r="C25" s="27">
        <v>600</v>
      </c>
      <c r="D25" s="27">
        <v>60014</v>
      </c>
      <c r="E25" s="28" t="s">
        <v>31</v>
      </c>
      <c r="F25" s="82" t="s">
        <v>32</v>
      </c>
      <c r="G25" s="83"/>
      <c r="H25" s="83"/>
      <c r="I25" s="84"/>
      <c r="J25" s="29">
        <f aca="true" t="shared" si="0" ref="J25:J39">K25+L25+M25+R25+S25+T25+U25</f>
        <v>3600000</v>
      </c>
      <c r="K25" s="27"/>
      <c r="L25" s="27">
        <v>8540</v>
      </c>
      <c r="M25" s="29">
        <f aca="true" t="shared" si="1" ref="M25:M36">N25+O25+P25+Q25</f>
        <v>538719</v>
      </c>
      <c r="N25" s="27">
        <v>0</v>
      </c>
      <c r="O25" s="27">
        <v>538719</v>
      </c>
      <c r="P25" s="27"/>
      <c r="Q25" s="27"/>
      <c r="R25" s="27">
        <v>3052741</v>
      </c>
      <c r="S25" s="30"/>
      <c r="T25" s="30">
        <v>0</v>
      </c>
      <c r="U25" s="30">
        <v>0</v>
      </c>
      <c r="V25" s="80" t="s">
        <v>11</v>
      </c>
      <c r="W25" s="81"/>
      <c r="X25" s="31" t="s">
        <v>33</v>
      </c>
    </row>
    <row r="26" spans="2:24" ht="46.5" customHeight="1">
      <c r="B26" s="23">
        <v>8</v>
      </c>
      <c r="C26" s="8">
        <v>852</v>
      </c>
      <c r="D26" s="8">
        <v>85202</v>
      </c>
      <c r="E26" s="13">
        <v>6050</v>
      </c>
      <c r="F26" s="73" t="s">
        <v>12</v>
      </c>
      <c r="G26" s="74"/>
      <c r="H26" s="74"/>
      <c r="I26" s="75"/>
      <c r="J26" s="29">
        <f t="shared" si="0"/>
        <v>1121630</v>
      </c>
      <c r="K26" s="12"/>
      <c r="L26" s="12">
        <v>264487</v>
      </c>
      <c r="M26" s="29">
        <f t="shared" si="1"/>
        <v>857143</v>
      </c>
      <c r="N26" s="12">
        <v>0</v>
      </c>
      <c r="O26" s="12">
        <v>300000</v>
      </c>
      <c r="P26" s="12">
        <v>557143</v>
      </c>
      <c r="Q26" s="12">
        <v>0</v>
      </c>
      <c r="R26" s="33"/>
      <c r="S26" s="32"/>
      <c r="T26" s="32">
        <v>0</v>
      </c>
      <c r="U26" s="32">
        <v>0</v>
      </c>
      <c r="V26" s="69" t="s">
        <v>37</v>
      </c>
      <c r="W26" s="70"/>
      <c r="X26" s="10" t="s">
        <v>2</v>
      </c>
    </row>
    <row r="27" spans="2:24" ht="59.25" customHeight="1">
      <c r="B27" s="23">
        <v>9</v>
      </c>
      <c r="C27" s="8">
        <v>851</v>
      </c>
      <c r="D27" s="8">
        <v>85111</v>
      </c>
      <c r="E27" s="24" t="s">
        <v>31</v>
      </c>
      <c r="F27" s="73" t="s">
        <v>25</v>
      </c>
      <c r="G27" s="74"/>
      <c r="H27" s="74"/>
      <c r="I27" s="75"/>
      <c r="J27" s="29">
        <f t="shared" si="0"/>
        <v>28182</v>
      </c>
      <c r="K27" s="9">
        <v>0</v>
      </c>
      <c r="L27" s="9">
        <v>28182</v>
      </c>
      <c r="M27" s="29">
        <f t="shared" si="1"/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17"/>
      <c r="T27" s="17">
        <v>0</v>
      </c>
      <c r="U27" s="17">
        <v>0</v>
      </c>
      <c r="V27" s="69" t="s">
        <v>11</v>
      </c>
      <c r="W27" s="70"/>
      <c r="X27" s="25" t="s">
        <v>33</v>
      </c>
    </row>
    <row r="28" spans="2:24" ht="56.25" customHeight="1">
      <c r="B28" s="23">
        <v>10</v>
      </c>
      <c r="C28" s="8">
        <v>750</v>
      </c>
      <c r="D28" s="8">
        <v>75020</v>
      </c>
      <c r="E28" s="11">
        <v>6050</v>
      </c>
      <c r="F28" s="73" t="s">
        <v>46</v>
      </c>
      <c r="G28" s="74"/>
      <c r="H28" s="74"/>
      <c r="I28" s="75"/>
      <c r="J28" s="29">
        <f t="shared" si="0"/>
        <v>95000</v>
      </c>
      <c r="K28" s="8">
        <v>0</v>
      </c>
      <c r="L28" s="8">
        <v>0</v>
      </c>
      <c r="M28" s="29">
        <f t="shared" si="1"/>
        <v>95000</v>
      </c>
      <c r="N28" s="8">
        <v>0</v>
      </c>
      <c r="O28" s="8">
        <v>95000</v>
      </c>
      <c r="P28" s="8">
        <v>0</v>
      </c>
      <c r="Q28" s="8">
        <v>0</v>
      </c>
      <c r="R28" s="8"/>
      <c r="S28" s="11"/>
      <c r="T28" s="11">
        <v>0</v>
      </c>
      <c r="U28" s="11">
        <v>0</v>
      </c>
      <c r="V28" s="69"/>
      <c r="W28" s="70"/>
      <c r="X28" s="10" t="s">
        <v>1</v>
      </c>
    </row>
    <row r="29" spans="2:24" ht="58.5" customHeight="1">
      <c r="B29" s="23">
        <v>11</v>
      </c>
      <c r="C29" s="8">
        <v>854</v>
      </c>
      <c r="D29" s="8">
        <v>85403</v>
      </c>
      <c r="E29" s="11">
        <v>6050</v>
      </c>
      <c r="F29" s="73" t="s">
        <v>39</v>
      </c>
      <c r="G29" s="74"/>
      <c r="H29" s="74"/>
      <c r="I29" s="75"/>
      <c r="J29" s="29">
        <f t="shared" si="0"/>
        <v>5000</v>
      </c>
      <c r="K29" s="8">
        <v>0</v>
      </c>
      <c r="L29" s="8">
        <v>5000</v>
      </c>
      <c r="M29" s="29">
        <f>N29+O29+P29+Q29</f>
        <v>0</v>
      </c>
      <c r="N29" s="8">
        <v>0</v>
      </c>
      <c r="P29" s="8">
        <v>0</v>
      </c>
      <c r="Q29" s="8">
        <v>0</v>
      </c>
      <c r="R29" s="8"/>
      <c r="S29" s="11"/>
      <c r="T29" s="11">
        <v>0</v>
      </c>
      <c r="U29" s="11">
        <v>0</v>
      </c>
      <c r="V29" s="69" t="s">
        <v>47</v>
      </c>
      <c r="W29" s="70"/>
      <c r="X29" s="10" t="s">
        <v>40</v>
      </c>
    </row>
    <row r="30" spans="2:24" ht="63" customHeight="1">
      <c r="B30" s="23">
        <v>12</v>
      </c>
      <c r="C30" s="8">
        <v>750</v>
      </c>
      <c r="D30" s="8">
        <v>75020</v>
      </c>
      <c r="E30" s="28" t="s">
        <v>31</v>
      </c>
      <c r="F30" s="73" t="s">
        <v>29</v>
      </c>
      <c r="G30" s="74"/>
      <c r="H30" s="74"/>
      <c r="I30" s="75"/>
      <c r="J30" s="29">
        <f t="shared" si="0"/>
        <v>93000</v>
      </c>
      <c r="K30" s="8">
        <v>0</v>
      </c>
      <c r="L30" s="8">
        <v>0</v>
      </c>
      <c r="M30" s="29">
        <f t="shared" si="1"/>
        <v>93000</v>
      </c>
      <c r="N30" s="8">
        <v>0</v>
      </c>
      <c r="O30" s="8">
        <v>31000</v>
      </c>
      <c r="P30" s="8">
        <v>9300</v>
      </c>
      <c r="Q30" s="8">
        <v>52700</v>
      </c>
      <c r="R30" s="8"/>
      <c r="S30" s="11"/>
      <c r="T30" s="11">
        <v>0</v>
      </c>
      <c r="U30" s="11">
        <v>0</v>
      </c>
      <c r="V30" s="73" t="s">
        <v>30</v>
      </c>
      <c r="W30" s="75"/>
      <c r="X30" s="25" t="s">
        <v>33</v>
      </c>
    </row>
    <row r="31" spans="2:24" ht="63" customHeight="1">
      <c r="B31" s="23">
        <v>13</v>
      </c>
      <c r="C31" s="8">
        <v>600</v>
      </c>
      <c r="D31" s="8">
        <v>60014</v>
      </c>
      <c r="E31" s="8">
        <v>6050</v>
      </c>
      <c r="F31" s="73" t="s">
        <v>34</v>
      </c>
      <c r="G31" s="74"/>
      <c r="H31" s="74"/>
      <c r="I31" s="75"/>
      <c r="J31" s="29">
        <f t="shared" si="0"/>
        <v>479395</v>
      </c>
      <c r="K31" s="8">
        <v>0</v>
      </c>
      <c r="L31" s="8">
        <v>179395</v>
      </c>
      <c r="M31" s="29">
        <f t="shared" si="1"/>
        <v>300000</v>
      </c>
      <c r="N31" s="8">
        <v>0</v>
      </c>
      <c r="O31" s="8">
        <v>300000</v>
      </c>
      <c r="P31" s="8"/>
      <c r="Q31" s="8">
        <v>0</v>
      </c>
      <c r="R31" s="8"/>
      <c r="S31" s="11"/>
      <c r="T31" s="11">
        <v>0</v>
      </c>
      <c r="U31" s="11">
        <v>0</v>
      </c>
      <c r="V31" s="73"/>
      <c r="W31" s="75"/>
      <c r="X31" s="25" t="s">
        <v>33</v>
      </c>
    </row>
    <row r="32" spans="2:24" ht="63" customHeight="1">
      <c r="B32" s="23">
        <v>14</v>
      </c>
      <c r="C32" s="8">
        <v>600</v>
      </c>
      <c r="D32" s="8">
        <v>60014</v>
      </c>
      <c r="E32" s="8">
        <v>6050</v>
      </c>
      <c r="F32" s="73" t="s">
        <v>36</v>
      </c>
      <c r="G32" s="74"/>
      <c r="H32" s="74"/>
      <c r="I32" s="75"/>
      <c r="J32" s="29">
        <f t="shared" si="0"/>
        <v>4500</v>
      </c>
      <c r="K32" s="8">
        <v>0</v>
      </c>
      <c r="L32" s="8">
        <v>0</v>
      </c>
      <c r="M32" s="29">
        <f t="shared" si="1"/>
        <v>4500</v>
      </c>
      <c r="N32" s="8">
        <v>0</v>
      </c>
      <c r="O32" s="8">
        <v>4500</v>
      </c>
      <c r="P32" s="8"/>
      <c r="Q32" s="8">
        <v>0</v>
      </c>
      <c r="R32" s="8"/>
      <c r="S32" s="11"/>
      <c r="T32" s="11">
        <v>0</v>
      </c>
      <c r="U32" s="11">
        <v>0</v>
      </c>
      <c r="V32" s="73"/>
      <c r="W32" s="75"/>
      <c r="X32" s="25" t="s">
        <v>1</v>
      </c>
    </row>
    <row r="33" spans="2:24" ht="63" customHeight="1">
      <c r="B33" s="23">
        <v>15</v>
      </c>
      <c r="C33" s="8">
        <v>600</v>
      </c>
      <c r="D33" s="8">
        <v>60014</v>
      </c>
      <c r="E33" s="8">
        <v>6050</v>
      </c>
      <c r="F33" s="73" t="s">
        <v>66</v>
      </c>
      <c r="G33" s="74"/>
      <c r="H33" s="74"/>
      <c r="I33" s="75"/>
      <c r="J33" s="29">
        <f t="shared" si="0"/>
        <v>0</v>
      </c>
      <c r="K33" s="8">
        <v>0</v>
      </c>
      <c r="L33" s="8">
        <v>0</v>
      </c>
      <c r="M33" s="29">
        <f t="shared" si="1"/>
        <v>0</v>
      </c>
      <c r="N33" s="8">
        <v>0</v>
      </c>
      <c r="O33" s="8"/>
      <c r="P33" s="8"/>
      <c r="Q33" s="8">
        <v>0</v>
      </c>
      <c r="R33" s="8"/>
      <c r="S33" s="11"/>
      <c r="T33" s="11">
        <v>0</v>
      </c>
      <c r="U33" s="11">
        <v>0</v>
      </c>
      <c r="V33" s="73"/>
      <c r="W33" s="75"/>
      <c r="X33" s="25" t="s">
        <v>1</v>
      </c>
    </row>
    <row r="34" spans="2:24" ht="63" customHeight="1">
      <c r="B34" s="23">
        <v>16</v>
      </c>
      <c r="C34" s="8">
        <v>600</v>
      </c>
      <c r="D34" s="8">
        <v>60014</v>
      </c>
      <c r="E34" s="8">
        <v>6050</v>
      </c>
      <c r="F34" s="73" t="s">
        <v>41</v>
      </c>
      <c r="G34" s="74"/>
      <c r="H34" s="74"/>
      <c r="I34" s="75"/>
      <c r="J34" s="29">
        <f t="shared" si="0"/>
        <v>0</v>
      </c>
      <c r="K34" s="8">
        <v>0</v>
      </c>
      <c r="L34" s="8">
        <v>0</v>
      </c>
      <c r="M34" s="29">
        <f t="shared" si="1"/>
        <v>0</v>
      </c>
      <c r="N34" s="8">
        <v>0</v>
      </c>
      <c r="O34" s="8">
        <v>0</v>
      </c>
      <c r="Q34" s="8"/>
      <c r="R34" s="8"/>
      <c r="S34" s="11"/>
      <c r="T34" s="11">
        <v>0</v>
      </c>
      <c r="U34" s="11">
        <v>0</v>
      </c>
      <c r="V34" s="73" t="s">
        <v>58</v>
      </c>
      <c r="W34" s="75"/>
      <c r="X34" s="25" t="s">
        <v>1</v>
      </c>
    </row>
    <row r="35" spans="2:24" ht="63" customHeight="1">
      <c r="B35" s="23">
        <v>17</v>
      </c>
      <c r="C35" s="8">
        <v>854</v>
      </c>
      <c r="D35" s="8">
        <v>85406</v>
      </c>
      <c r="E35" s="8">
        <v>6050</v>
      </c>
      <c r="F35" s="73" t="s">
        <v>42</v>
      </c>
      <c r="G35" s="74"/>
      <c r="H35" s="74"/>
      <c r="I35" s="75"/>
      <c r="J35" s="29">
        <f t="shared" si="0"/>
        <v>50000</v>
      </c>
      <c r="K35" s="8">
        <v>0</v>
      </c>
      <c r="L35" s="8">
        <v>0</v>
      </c>
      <c r="M35" s="29">
        <f t="shared" si="1"/>
        <v>50000</v>
      </c>
      <c r="N35" s="8">
        <v>0</v>
      </c>
      <c r="O35" s="8">
        <v>50000</v>
      </c>
      <c r="P35" s="8"/>
      <c r="Q35" s="8"/>
      <c r="R35" s="8"/>
      <c r="S35" s="11"/>
      <c r="T35" s="11">
        <v>0</v>
      </c>
      <c r="U35" s="11">
        <v>0</v>
      </c>
      <c r="V35" s="73"/>
      <c r="W35" s="75"/>
      <c r="X35" s="25" t="s">
        <v>43</v>
      </c>
    </row>
    <row r="36" spans="2:24" ht="63" customHeight="1">
      <c r="B36" s="34">
        <v>18</v>
      </c>
      <c r="C36" s="12">
        <v>600</v>
      </c>
      <c r="D36" s="12">
        <v>60014</v>
      </c>
      <c r="E36" s="12">
        <v>6050</v>
      </c>
      <c r="F36" s="67" t="s">
        <v>48</v>
      </c>
      <c r="G36" s="72"/>
      <c r="H36" s="72"/>
      <c r="I36" s="68"/>
      <c r="J36" s="29">
        <f t="shared" si="0"/>
        <v>30000</v>
      </c>
      <c r="K36" s="12">
        <v>0</v>
      </c>
      <c r="L36" s="12">
        <v>0</v>
      </c>
      <c r="M36" s="29">
        <f t="shared" si="1"/>
        <v>30000</v>
      </c>
      <c r="N36" s="12">
        <v>0</v>
      </c>
      <c r="O36" s="12">
        <v>15000</v>
      </c>
      <c r="P36" s="12">
        <v>15000</v>
      </c>
      <c r="Q36" s="12">
        <v>0</v>
      </c>
      <c r="R36" s="12"/>
      <c r="S36" s="13"/>
      <c r="T36" s="13">
        <v>0</v>
      </c>
      <c r="U36" s="13">
        <v>0</v>
      </c>
      <c r="V36" s="67" t="s">
        <v>45</v>
      </c>
      <c r="W36" s="68"/>
      <c r="X36" s="35" t="s">
        <v>1</v>
      </c>
    </row>
    <row r="37" spans="2:24" ht="63" customHeight="1">
      <c r="B37" s="34">
        <v>19</v>
      </c>
      <c r="C37" s="12">
        <v>851</v>
      </c>
      <c r="D37" s="12">
        <v>85111</v>
      </c>
      <c r="E37" s="12">
        <v>6050</v>
      </c>
      <c r="F37" s="67" t="s">
        <v>53</v>
      </c>
      <c r="G37" s="72"/>
      <c r="H37" s="72"/>
      <c r="I37" s="68"/>
      <c r="J37" s="29">
        <f t="shared" si="0"/>
        <v>68422</v>
      </c>
      <c r="K37" s="12">
        <v>0</v>
      </c>
      <c r="L37" s="12">
        <v>0</v>
      </c>
      <c r="M37" s="29">
        <f aca="true" t="shared" si="2" ref="M37:M42">N37+O37+P37+Q37</f>
        <v>68422</v>
      </c>
      <c r="N37" s="12">
        <v>0</v>
      </c>
      <c r="O37" s="12">
        <f>100000-31578</f>
        <v>68422</v>
      </c>
      <c r="P37" s="12">
        <v>0</v>
      </c>
      <c r="Q37" s="12">
        <v>0</v>
      </c>
      <c r="R37" s="12"/>
      <c r="S37" s="13"/>
      <c r="T37" s="13"/>
      <c r="U37" s="13"/>
      <c r="V37" s="67"/>
      <c r="W37" s="68"/>
      <c r="X37" s="35" t="s">
        <v>1</v>
      </c>
    </row>
    <row r="38" spans="2:24" ht="63" customHeight="1">
      <c r="B38" s="34">
        <v>20</v>
      </c>
      <c r="C38" s="12">
        <v>854</v>
      </c>
      <c r="D38" s="12">
        <v>85403</v>
      </c>
      <c r="E38" s="12">
        <v>6050</v>
      </c>
      <c r="F38" s="67" t="s">
        <v>54</v>
      </c>
      <c r="G38" s="72"/>
      <c r="H38" s="72"/>
      <c r="I38" s="68"/>
      <c r="J38" s="29">
        <f t="shared" si="0"/>
        <v>120906</v>
      </c>
      <c r="K38" s="12">
        <v>0</v>
      </c>
      <c r="L38" s="12">
        <v>0</v>
      </c>
      <c r="M38" s="29">
        <f t="shared" si="2"/>
        <v>120906</v>
      </c>
      <c r="N38" s="12">
        <v>0</v>
      </c>
      <c r="O38" s="12">
        <v>12090</v>
      </c>
      <c r="P38" s="12">
        <v>108816</v>
      </c>
      <c r="Q38" s="12">
        <v>0</v>
      </c>
      <c r="R38" s="12"/>
      <c r="S38" s="13"/>
      <c r="T38" s="13">
        <v>0</v>
      </c>
      <c r="U38" s="13">
        <v>0</v>
      </c>
      <c r="V38" s="67" t="s">
        <v>59</v>
      </c>
      <c r="W38" s="68"/>
      <c r="X38" s="35" t="s">
        <v>55</v>
      </c>
    </row>
    <row r="39" spans="2:24" ht="63" customHeight="1">
      <c r="B39" s="34">
        <v>21</v>
      </c>
      <c r="C39" s="12">
        <v>600</v>
      </c>
      <c r="D39" s="12">
        <v>60014</v>
      </c>
      <c r="E39" s="12">
        <v>6050</v>
      </c>
      <c r="F39" s="67" t="s">
        <v>63</v>
      </c>
      <c r="G39" s="72"/>
      <c r="H39" s="72"/>
      <c r="I39" s="68"/>
      <c r="J39" s="29">
        <f t="shared" si="0"/>
        <v>25000</v>
      </c>
      <c r="K39" s="12">
        <v>0</v>
      </c>
      <c r="L39" s="12">
        <v>0</v>
      </c>
      <c r="M39" s="29">
        <f t="shared" si="2"/>
        <v>25000</v>
      </c>
      <c r="N39" s="12">
        <v>0</v>
      </c>
      <c r="O39" s="12">
        <v>25000</v>
      </c>
      <c r="P39" s="12"/>
      <c r="Q39" s="12">
        <v>0</v>
      </c>
      <c r="R39" s="12"/>
      <c r="S39" s="13"/>
      <c r="T39" s="13">
        <v>0</v>
      </c>
      <c r="U39" s="13">
        <v>0</v>
      </c>
      <c r="V39" s="67"/>
      <c r="W39" s="68"/>
      <c r="X39" s="35" t="s">
        <v>1</v>
      </c>
    </row>
    <row r="40" spans="2:24" ht="90" customHeight="1">
      <c r="B40" s="34">
        <v>22</v>
      </c>
      <c r="C40" s="12">
        <v>600</v>
      </c>
      <c r="D40" s="12">
        <v>60014</v>
      </c>
      <c r="E40" s="12">
        <v>6050</v>
      </c>
      <c r="F40" s="67" t="s">
        <v>72</v>
      </c>
      <c r="G40" s="72"/>
      <c r="H40" s="72"/>
      <c r="I40" s="68"/>
      <c r="J40" s="29">
        <f>K40+L40+M40+R40+S40+T40+U40</f>
        <v>3200000</v>
      </c>
      <c r="K40" s="12">
        <v>0</v>
      </c>
      <c r="L40" s="12">
        <v>0</v>
      </c>
      <c r="M40" s="29">
        <f t="shared" si="2"/>
        <v>3200000</v>
      </c>
      <c r="N40" s="12">
        <v>200000</v>
      </c>
      <c r="O40" s="12">
        <v>600000</v>
      </c>
      <c r="P40" s="12">
        <v>2400000</v>
      </c>
      <c r="Q40" s="12">
        <v>0</v>
      </c>
      <c r="R40" s="12"/>
      <c r="S40" s="13"/>
      <c r="T40" s="13">
        <v>0</v>
      </c>
      <c r="U40" s="13">
        <v>0</v>
      </c>
      <c r="V40" s="67" t="s">
        <v>71</v>
      </c>
      <c r="W40" s="68"/>
      <c r="X40" s="35" t="s">
        <v>1</v>
      </c>
    </row>
    <row r="41" spans="2:24" ht="90" customHeight="1">
      <c r="B41" s="34">
        <v>23</v>
      </c>
      <c r="C41" s="12">
        <v>600</v>
      </c>
      <c r="D41" s="12">
        <v>60014</v>
      </c>
      <c r="E41" s="12">
        <v>6050</v>
      </c>
      <c r="F41" s="67" t="s">
        <v>73</v>
      </c>
      <c r="G41" s="72"/>
      <c r="H41" s="72"/>
      <c r="I41" s="68"/>
      <c r="J41" s="29">
        <f>K41+L41+M41+R41+S41+T41+U41</f>
        <v>33000</v>
      </c>
      <c r="K41" s="12">
        <v>0</v>
      </c>
      <c r="L41" s="12">
        <v>0</v>
      </c>
      <c r="M41" s="29">
        <f t="shared" si="2"/>
        <v>33000</v>
      </c>
      <c r="N41" s="12">
        <v>0</v>
      </c>
      <c r="O41" s="12">
        <v>20000</v>
      </c>
      <c r="P41" s="12">
        <v>13000</v>
      </c>
      <c r="Q41" s="12">
        <v>0</v>
      </c>
      <c r="R41" s="12"/>
      <c r="S41" s="13"/>
      <c r="T41" s="13">
        <v>0</v>
      </c>
      <c r="U41" s="13">
        <v>0</v>
      </c>
      <c r="V41" s="67" t="s">
        <v>74</v>
      </c>
      <c r="W41" s="68"/>
      <c r="X41" s="35" t="s">
        <v>1</v>
      </c>
    </row>
    <row r="42" spans="2:24" ht="90" customHeight="1" thickBot="1">
      <c r="B42" s="34">
        <v>24</v>
      </c>
      <c r="C42" s="12">
        <v>754</v>
      </c>
      <c r="D42" s="12">
        <v>75411</v>
      </c>
      <c r="E42" s="12">
        <v>6050</v>
      </c>
      <c r="F42" s="67" t="s">
        <v>79</v>
      </c>
      <c r="G42" s="72"/>
      <c r="H42" s="72"/>
      <c r="I42" s="68"/>
      <c r="J42" s="29">
        <f>K42+L42+M42+R42+S42+T42+U42</f>
        <v>106648</v>
      </c>
      <c r="K42" s="12">
        <v>0</v>
      </c>
      <c r="L42" s="12">
        <v>0</v>
      </c>
      <c r="M42" s="29">
        <f t="shared" si="2"/>
        <v>750</v>
      </c>
      <c r="N42" s="12">
        <v>750</v>
      </c>
      <c r="O42" s="12">
        <v>0</v>
      </c>
      <c r="P42" s="12">
        <v>0</v>
      </c>
      <c r="Q42" s="12">
        <v>0</v>
      </c>
      <c r="R42" s="12">
        <f>750+105148</f>
        <v>105898</v>
      </c>
      <c r="S42" s="13"/>
      <c r="T42" s="13">
        <v>0</v>
      </c>
      <c r="U42" s="13">
        <v>0</v>
      </c>
      <c r="V42" s="67"/>
      <c r="W42" s="68"/>
      <c r="X42" s="35" t="s">
        <v>80</v>
      </c>
    </row>
    <row r="43" spans="2:24" ht="25.5" customHeight="1">
      <c r="B43" s="36"/>
      <c r="C43" s="77" t="s">
        <v>51</v>
      </c>
      <c r="D43" s="78"/>
      <c r="E43" s="78"/>
      <c r="F43" s="78"/>
      <c r="G43" s="78"/>
      <c r="H43" s="78"/>
      <c r="I43" s="79"/>
      <c r="J43" s="37">
        <f aca="true" t="shared" si="3" ref="J43:U43">SUM(J12:J42)</f>
        <v>11812416</v>
      </c>
      <c r="K43" s="37">
        <f t="shared" si="3"/>
        <v>38274</v>
      </c>
      <c r="L43" s="37">
        <f t="shared" si="3"/>
        <v>1530563</v>
      </c>
      <c r="M43" s="37">
        <f t="shared" si="3"/>
        <v>7084940</v>
      </c>
      <c r="N43" s="37">
        <f t="shared" si="3"/>
        <v>229250</v>
      </c>
      <c r="O43" s="37">
        <f t="shared" si="3"/>
        <v>2720231</v>
      </c>
      <c r="P43" s="37">
        <f t="shared" si="3"/>
        <v>3280259</v>
      </c>
      <c r="Q43" s="37">
        <f t="shared" si="3"/>
        <v>855200</v>
      </c>
      <c r="R43" s="37">
        <f t="shared" si="3"/>
        <v>3158639</v>
      </c>
      <c r="S43" s="37">
        <f t="shared" si="3"/>
        <v>0</v>
      </c>
      <c r="T43" s="37">
        <f t="shared" si="3"/>
        <v>0</v>
      </c>
      <c r="U43" s="37">
        <f t="shared" si="3"/>
        <v>0</v>
      </c>
      <c r="V43" s="101"/>
      <c r="W43" s="102"/>
      <c r="X43" s="38"/>
    </row>
    <row r="44" spans="2:24" ht="15.75">
      <c r="B44" s="23"/>
      <c r="C44" s="104" t="s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</row>
    <row r="45" spans="2:24" ht="65.25" customHeight="1">
      <c r="B45" s="23">
        <v>25</v>
      </c>
      <c r="C45" s="12">
        <v>750</v>
      </c>
      <c r="D45" s="12">
        <v>75020</v>
      </c>
      <c r="E45" s="13">
        <v>6060</v>
      </c>
      <c r="F45" s="73" t="s">
        <v>23</v>
      </c>
      <c r="G45" s="74"/>
      <c r="H45" s="74"/>
      <c r="I45" s="75"/>
      <c r="J45" s="29">
        <f>K45+L45+M45+R45+S45+T45+U45</f>
        <v>161115</v>
      </c>
      <c r="K45" s="8">
        <v>0</v>
      </c>
      <c r="L45" s="8">
        <v>91215</v>
      </c>
      <c r="M45" s="29">
        <f>N45+O45+P45+Q45</f>
        <v>69900</v>
      </c>
      <c r="N45" s="8">
        <v>0</v>
      </c>
      <c r="O45" s="8">
        <f>119900-50000</f>
        <v>69900</v>
      </c>
      <c r="P45" s="8">
        <v>0</v>
      </c>
      <c r="Q45" s="8">
        <v>0</v>
      </c>
      <c r="R45" s="8">
        <v>0</v>
      </c>
      <c r="S45" s="11">
        <v>0</v>
      </c>
      <c r="T45" s="11"/>
      <c r="U45" s="11"/>
      <c r="V45" s="69"/>
      <c r="W45" s="70"/>
      <c r="X45" s="10" t="s">
        <v>1</v>
      </c>
    </row>
    <row r="46" spans="2:24" ht="45" customHeight="1">
      <c r="B46" s="23">
        <v>26</v>
      </c>
      <c r="C46" s="8">
        <v>754</v>
      </c>
      <c r="D46" s="8">
        <v>75414</v>
      </c>
      <c r="E46" s="8">
        <v>6060</v>
      </c>
      <c r="F46" s="73" t="s">
        <v>24</v>
      </c>
      <c r="G46" s="74"/>
      <c r="H46" s="74"/>
      <c r="I46" s="75"/>
      <c r="J46" s="29">
        <f>K46+L46+M46+R46+S46+T46+U46</f>
        <v>51385</v>
      </c>
      <c r="K46" s="8">
        <v>0</v>
      </c>
      <c r="L46" s="8">
        <v>18885</v>
      </c>
      <c r="M46" s="29">
        <f>N46+O46+P46+Q46</f>
        <v>32500</v>
      </c>
      <c r="N46" s="8">
        <v>3700</v>
      </c>
      <c r="O46" s="8">
        <f>48800-20000</f>
        <v>28800</v>
      </c>
      <c r="P46" s="8">
        <v>0</v>
      </c>
      <c r="Q46" s="8">
        <v>0</v>
      </c>
      <c r="R46" s="8">
        <v>0</v>
      </c>
      <c r="S46" s="11">
        <v>0</v>
      </c>
      <c r="T46" s="11"/>
      <c r="U46" s="11"/>
      <c r="V46" s="69"/>
      <c r="W46" s="70"/>
      <c r="X46" s="10" t="s">
        <v>1</v>
      </c>
    </row>
    <row r="47" spans="2:24" ht="56.25" customHeight="1">
      <c r="B47" s="23">
        <v>27</v>
      </c>
      <c r="C47" s="8">
        <v>600</v>
      </c>
      <c r="D47" s="8">
        <v>60014</v>
      </c>
      <c r="E47" s="11">
        <v>6060</v>
      </c>
      <c r="F47" s="73" t="s">
        <v>44</v>
      </c>
      <c r="G47" s="74"/>
      <c r="H47" s="74"/>
      <c r="I47" s="75"/>
      <c r="J47" s="29">
        <f>K47+L47+M47+R47+S47+T47+U47</f>
        <v>53000</v>
      </c>
      <c r="K47" s="8">
        <v>0</v>
      </c>
      <c r="L47" s="8">
        <v>0</v>
      </c>
      <c r="M47" s="29">
        <f>N47+O47+P47+Q47</f>
        <v>53000</v>
      </c>
      <c r="N47" s="8">
        <v>0</v>
      </c>
      <c r="O47" s="8">
        <f>39000+2000</f>
        <v>41000</v>
      </c>
      <c r="P47" s="8">
        <v>12000</v>
      </c>
      <c r="Q47" s="8">
        <v>0</v>
      </c>
      <c r="R47" s="8">
        <v>0</v>
      </c>
      <c r="S47" s="11">
        <v>0</v>
      </c>
      <c r="T47" s="11"/>
      <c r="U47" s="11"/>
      <c r="V47" s="69"/>
      <c r="W47" s="70"/>
      <c r="X47" s="10" t="s">
        <v>1</v>
      </c>
    </row>
    <row r="48" spans="2:24" ht="3" customHeight="1" hidden="1">
      <c r="B48" s="23"/>
      <c r="C48" s="71"/>
      <c r="D48" s="71"/>
      <c r="E48" s="71"/>
      <c r="F48" s="76"/>
      <c r="G48" s="76"/>
      <c r="H48" s="76"/>
      <c r="I48" s="76"/>
      <c r="J48" s="71"/>
      <c r="K48" s="71"/>
      <c r="L48" s="71"/>
      <c r="M48" s="71"/>
      <c r="N48" s="71"/>
      <c r="O48" s="71"/>
      <c r="P48" s="71"/>
      <c r="Q48" s="8"/>
      <c r="R48" s="71"/>
      <c r="S48" s="8"/>
      <c r="T48" s="8"/>
      <c r="U48" s="8"/>
      <c r="V48" s="149"/>
      <c r="W48" s="149"/>
      <c r="X48" s="148"/>
    </row>
    <row r="49" spans="2:24" ht="12.75" customHeight="1" hidden="1">
      <c r="B49" s="23"/>
      <c r="C49" s="71"/>
      <c r="D49" s="71"/>
      <c r="E49" s="71"/>
      <c r="F49" s="76"/>
      <c r="G49" s="76"/>
      <c r="H49" s="76"/>
      <c r="I49" s="76"/>
      <c r="J49" s="71"/>
      <c r="K49" s="71"/>
      <c r="L49" s="71"/>
      <c r="M49" s="71"/>
      <c r="N49" s="71"/>
      <c r="O49" s="71"/>
      <c r="P49" s="71"/>
      <c r="Q49" s="8"/>
      <c r="R49" s="71"/>
      <c r="S49" s="8"/>
      <c r="T49" s="8"/>
      <c r="U49" s="8"/>
      <c r="V49" s="149"/>
      <c r="W49" s="149"/>
      <c r="X49" s="148"/>
    </row>
    <row r="50" spans="2:24" ht="12.75" customHeight="1" hidden="1">
      <c r="B50" s="23"/>
      <c r="C50" s="71"/>
      <c r="D50" s="71"/>
      <c r="E50" s="71"/>
      <c r="F50" s="76"/>
      <c r="G50" s="76"/>
      <c r="H50" s="76"/>
      <c r="I50" s="76"/>
      <c r="J50" s="71"/>
      <c r="K50" s="71"/>
      <c r="L50" s="71"/>
      <c r="M50" s="71"/>
      <c r="N50" s="71"/>
      <c r="O50" s="71"/>
      <c r="P50" s="71"/>
      <c r="Q50" s="8"/>
      <c r="R50" s="71"/>
      <c r="S50" s="8"/>
      <c r="T50" s="8"/>
      <c r="U50" s="8"/>
      <c r="V50" s="149"/>
      <c r="W50" s="149"/>
      <c r="X50" s="148"/>
    </row>
    <row r="51" spans="2:24" ht="38.25" customHeight="1">
      <c r="B51" s="23">
        <v>28</v>
      </c>
      <c r="C51" s="8">
        <v>600</v>
      </c>
      <c r="D51" s="8">
        <v>60014</v>
      </c>
      <c r="E51" s="8">
        <v>6060</v>
      </c>
      <c r="F51" s="16" t="s">
        <v>35</v>
      </c>
      <c r="G51" s="14"/>
      <c r="H51" s="14"/>
      <c r="I51" s="14"/>
      <c r="J51" s="29">
        <f aca="true" t="shared" si="4" ref="J51:J56">K51+L51+M51+R51+S51+T51+U51</f>
        <v>55000</v>
      </c>
      <c r="K51" s="8">
        <v>25000</v>
      </c>
      <c r="L51" s="8">
        <v>10000</v>
      </c>
      <c r="M51" s="29">
        <f aca="true" t="shared" si="5" ref="M51:M56">N51+O51+P51+Q51</f>
        <v>10000</v>
      </c>
      <c r="N51" s="8">
        <v>0</v>
      </c>
      <c r="O51" s="8">
        <v>10000</v>
      </c>
      <c r="P51" s="8">
        <v>0</v>
      </c>
      <c r="Q51" s="8">
        <v>0</v>
      </c>
      <c r="R51" s="8">
        <v>10000</v>
      </c>
      <c r="S51" s="8">
        <v>0</v>
      </c>
      <c r="T51" s="8"/>
      <c r="U51" s="8"/>
      <c r="V51" s="15"/>
      <c r="W51" s="15"/>
      <c r="X51" s="10" t="s">
        <v>1</v>
      </c>
    </row>
    <row r="52" spans="2:24" ht="59.25" customHeight="1">
      <c r="B52" s="23">
        <v>29</v>
      </c>
      <c r="C52" s="8">
        <v>854</v>
      </c>
      <c r="D52" s="8">
        <v>85403</v>
      </c>
      <c r="E52" s="8">
        <v>6060</v>
      </c>
      <c r="F52" s="16" t="s">
        <v>75</v>
      </c>
      <c r="G52" s="14"/>
      <c r="H52" s="14"/>
      <c r="I52" s="14"/>
      <c r="J52" s="29">
        <f t="shared" si="4"/>
        <v>147596</v>
      </c>
      <c r="K52" s="8"/>
      <c r="L52" s="8"/>
      <c r="M52" s="29">
        <f t="shared" si="5"/>
        <v>147596</v>
      </c>
      <c r="N52" s="8">
        <v>0</v>
      </c>
      <c r="O52" s="8">
        <v>14139</v>
      </c>
      <c r="P52" s="8">
        <v>133457</v>
      </c>
      <c r="Q52" s="8">
        <v>0</v>
      </c>
      <c r="R52" s="8"/>
      <c r="S52" s="8">
        <v>0</v>
      </c>
      <c r="T52" s="13"/>
      <c r="U52" s="13"/>
      <c r="V52" s="67" t="s">
        <v>59</v>
      </c>
      <c r="W52" s="68"/>
      <c r="X52" s="39" t="s">
        <v>56</v>
      </c>
    </row>
    <row r="53" spans="2:24" ht="59.25" customHeight="1">
      <c r="B53" s="34">
        <v>30</v>
      </c>
      <c r="C53" s="12">
        <v>854</v>
      </c>
      <c r="D53" s="12">
        <v>85403</v>
      </c>
      <c r="E53" s="12">
        <v>6060</v>
      </c>
      <c r="F53" s="41" t="s">
        <v>57</v>
      </c>
      <c r="G53" s="42"/>
      <c r="H53" s="42"/>
      <c r="I53" s="42"/>
      <c r="J53" s="29">
        <f t="shared" si="4"/>
        <v>103450</v>
      </c>
      <c r="K53" s="12"/>
      <c r="L53" s="12"/>
      <c r="M53" s="29">
        <f t="shared" si="5"/>
        <v>103450</v>
      </c>
      <c r="N53" s="12">
        <v>0</v>
      </c>
      <c r="O53" s="12">
        <v>10345</v>
      </c>
      <c r="P53" s="12">
        <v>93105</v>
      </c>
      <c r="Q53" s="12">
        <v>0</v>
      </c>
      <c r="R53" s="12"/>
      <c r="S53" s="12">
        <v>0</v>
      </c>
      <c r="T53" s="13"/>
      <c r="U53" s="13"/>
      <c r="V53" s="67" t="s">
        <v>59</v>
      </c>
      <c r="W53" s="68"/>
      <c r="X53" s="43" t="s">
        <v>56</v>
      </c>
    </row>
    <row r="54" spans="2:24" ht="59.25" customHeight="1" thickBot="1">
      <c r="B54" s="51">
        <v>31</v>
      </c>
      <c r="C54" s="52">
        <v>750</v>
      </c>
      <c r="D54" s="52">
        <v>75020</v>
      </c>
      <c r="E54" s="52">
        <v>6060</v>
      </c>
      <c r="F54" s="53" t="s">
        <v>70</v>
      </c>
      <c r="G54" s="54"/>
      <c r="H54" s="54"/>
      <c r="I54" s="54"/>
      <c r="J54" s="55">
        <f t="shared" si="4"/>
        <v>60000</v>
      </c>
      <c r="K54" s="52"/>
      <c r="L54" s="52"/>
      <c r="M54" s="55">
        <f t="shared" si="5"/>
        <v>60000</v>
      </c>
      <c r="N54" s="52">
        <v>60000</v>
      </c>
      <c r="O54" s="52"/>
      <c r="P54" s="52"/>
      <c r="Q54" s="52">
        <v>0</v>
      </c>
      <c r="R54" s="52"/>
      <c r="S54" s="52">
        <v>0</v>
      </c>
      <c r="T54" s="56"/>
      <c r="U54" s="56"/>
      <c r="V54" s="150"/>
      <c r="W54" s="151"/>
      <c r="X54" s="57" t="s">
        <v>1</v>
      </c>
    </row>
    <row r="55" spans="2:24" ht="59.25" customHeight="1" thickBot="1">
      <c r="B55" s="51">
        <v>32</v>
      </c>
      <c r="C55" s="52">
        <v>854</v>
      </c>
      <c r="D55" s="52">
        <v>85403</v>
      </c>
      <c r="E55" s="52">
        <v>6060</v>
      </c>
      <c r="F55" s="53" t="s">
        <v>76</v>
      </c>
      <c r="G55" s="54"/>
      <c r="H55" s="54"/>
      <c r="I55" s="54"/>
      <c r="J55" s="55">
        <f t="shared" si="4"/>
        <v>113480</v>
      </c>
      <c r="K55" s="52"/>
      <c r="L55" s="52"/>
      <c r="M55" s="55">
        <f t="shared" si="5"/>
        <v>113480</v>
      </c>
      <c r="N55" s="52"/>
      <c r="O55" s="52"/>
      <c r="P55" s="52">
        <v>113480</v>
      </c>
      <c r="Q55" s="52">
        <v>0</v>
      </c>
      <c r="R55" s="52"/>
      <c r="S55" s="52">
        <v>0</v>
      </c>
      <c r="T55" s="56"/>
      <c r="U55" s="56"/>
      <c r="V55" s="67" t="s">
        <v>59</v>
      </c>
      <c r="W55" s="68"/>
      <c r="X55" s="43" t="s">
        <v>56</v>
      </c>
    </row>
    <row r="56" spans="2:24" ht="59.25" customHeight="1" thickBot="1">
      <c r="B56" s="51">
        <v>33</v>
      </c>
      <c r="C56" s="52">
        <v>852</v>
      </c>
      <c r="D56" s="52">
        <v>85203</v>
      </c>
      <c r="E56" s="52">
        <v>6060</v>
      </c>
      <c r="F56" s="53" t="s">
        <v>77</v>
      </c>
      <c r="G56" s="54"/>
      <c r="H56" s="54"/>
      <c r="I56" s="54"/>
      <c r="J56" s="55">
        <f t="shared" si="4"/>
        <v>120048</v>
      </c>
      <c r="K56" s="52"/>
      <c r="L56" s="52"/>
      <c r="M56" s="55">
        <f t="shared" si="5"/>
        <v>120048</v>
      </c>
      <c r="N56" s="52">
        <v>30012</v>
      </c>
      <c r="O56" s="52"/>
      <c r="P56" s="52">
        <v>90036</v>
      </c>
      <c r="Q56" s="52">
        <v>0</v>
      </c>
      <c r="R56" s="52"/>
      <c r="S56" s="52">
        <v>0</v>
      </c>
      <c r="T56" s="56"/>
      <c r="U56" s="56"/>
      <c r="V56" s="67" t="s">
        <v>59</v>
      </c>
      <c r="W56" s="68"/>
      <c r="X56" s="43" t="s">
        <v>78</v>
      </c>
    </row>
    <row r="57" spans="2:24" ht="21.75" customHeight="1" thickBot="1">
      <c r="B57" s="48"/>
      <c r="C57" s="143" t="s">
        <v>67</v>
      </c>
      <c r="D57" s="144"/>
      <c r="E57" s="144"/>
      <c r="F57" s="144"/>
      <c r="G57" s="144"/>
      <c r="H57" s="144"/>
      <c r="I57" s="145"/>
      <c r="J57" s="49">
        <f aca="true" t="shared" si="6" ref="J57:U57">SUM(J45:J56)</f>
        <v>865074</v>
      </c>
      <c r="K57" s="49">
        <f t="shared" si="6"/>
        <v>25000</v>
      </c>
      <c r="L57" s="49">
        <f t="shared" si="6"/>
        <v>120100</v>
      </c>
      <c r="M57" s="49">
        <f t="shared" si="6"/>
        <v>709974</v>
      </c>
      <c r="N57" s="49">
        <f t="shared" si="6"/>
        <v>93712</v>
      </c>
      <c r="O57" s="49">
        <f t="shared" si="6"/>
        <v>174184</v>
      </c>
      <c r="P57" s="49">
        <f t="shared" si="6"/>
        <v>442078</v>
      </c>
      <c r="Q57" s="49">
        <f t="shared" si="6"/>
        <v>0</v>
      </c>
      <c r="R57" s="49">
        <f t="shared" si="6"/>
        <v>10000</v>
      </c>
      <c r="S57" s="49">
        <f t="shared" si="6"/>
        <v>0</v>
      </c>
      <c r="T57" s="49">
        <f t="shared" si="6"/>
        <v>0</v>
      </c>
      <c r="U57" s="49">
        <f t="shared" si="6"/>
        <v>0</v>
      </c>
      <c r="V57" s="146"/>
      <c r="W57" s="147"/>
      <c r="X57" s="50"/>
    </row>
    <row r="58" spans="2:24" ht="21.75" customHeight="1" thickBot="1">
      <c r="B58" s="44"/>
      <c r="C58" s="140" t="s">
        <v>62</v>
      </c>
      <c r="D58" s="141"/>
      <c r="E58" s="141"/>
      <c r="F58" s="141"/>
      <c r="G58" s="141"/>
      <c r="H58" s="141"/>
      <c r="I58" s="141"/>
      <c r="J58" s="45">
        <f aca="true" t="shared" si="7" ref="J58:U58">SUM(J43+J57)</f>
        <v>12677490</v>
      </c>
      <c r="K58" s="45">
        <f t="shared" si="7"/>
        <v>63274</v>
      </c>
      <c r="L58" s="45">
        <f t="shared" si="7"/>
        <v>1650663</v>
      </c>
      <c r="M58" s="45">
        <f t="shared" si="7"/>
        <v>7794914</v>
      </c>
      <c r="N58" s="45">
        <f t="shared" si="7"/>
        <v>322962</v>
      </c>
      <c r="O58" s="45">
        <f t="shared" si="7"/>
        <v>2894415</v>
      </c>
      <c r="P58" s="45">
        <f t="shared" si="7"/>
        <v>3722337</v>
      </c>
      <c r="Q58" s="45">
        <f t="shared" si="7"/>
        <v>855200</v>
      </c>
      <c r="R58" s="45">
        <f t="shared" si="7"/>
        <v>3168639</v>
      </c>
      <c r="S58" s="45">
        <f t="shared" si="7"/>
        <v>0</v>
      </c>
      <c r="T58" s="45">
        <f t="shared" si="7"/>
        <v>0</v>
      </c>
      <c r="U58" s="45">
        <f t="shared" si="7"/>
        <v>0</v>
      </c>
      <c r="V58" s="142"/>
      <c r="W58" s="142"/>
      <c r="X58" s="46"/>
    </row>
  </sheetData>
  <mergeCells count="137">
    <mergeCell ref="C16:C21"/>
    <mergeCell ref="V54:W54"/>
    <mergeCell ref="K22:K24"/>
    <mergeCell ref="L5:L9"/>
    <mergeCell ref="L16:L21"/>
    <mergeCell ref="L22:L24"/>
    <mergeCell ref="K5:K9"/>
    <mergeCell ref="K16:K21"/>
    <mergeCell ref="T5:T9"/>
    <mergeCell ref="U5:U9"/>
    <mergeCell ref="X48:X50"/>
    <mergeCell ref="C44:X44"/>
    <mergeCell ref="V48:W50"/>
    <mergeCell ref="F27:I27"/>
    <mergeCell ref="V33:W33"/>
    <mergeCell ref="V34:W34"/>
    <mergeCell ref="F32:I32"/>
    <mergeCell ref="F31:I31"/>
    <mergeCell ref="V38:W38"/>
    <mergeCell ref="V31:W31"/>
    <mergeCell ref="C58:I58"/>
    <mergeCell ref="V58:W58"/>
    <mergeCell ref="M48:M50"/>
    <mergeCell ref="C57:I57"/>
    <mergeCell ref="V57:W57"/>
    <mergeCell ref="K48:K50"/>
    <mergeCell ref="L48:L50"/>
    <mergeCell ref="J48:J50"/>
    <mergeCell ref="N48:N50"/>
    <mergeCell ref="O48:O50"/>
    <mergeCell ref="D16:D21"/>
    <mergeCell ref="R48:R50"/>
    <mergeCell ref="C48:C50"/>
    <mergeCell ref="D48:D50"/>
    <mergeCell ref="E48:E50"/>
    <mergeCell ref="F34:I34"/>
    <mergeCell ref="F35:I35"/>
    <mergeCell ref="P22:P24"/>
    <mergeCell ref="J22:J24"/>
    <mergeCell ref="C22:C24"/>
    <mergeCell ref="E16:E21"/>
    <mergeCell ref="M16:M21"/>
    <mergeCell ref="N16:N21"/>
    <mergeCell ref="F15:I15"/>
    <mergeCell ref="F16:I21"/>
    <mergeCell ref="D22:D24"/>
    <mergeCell ref="F22:I24"/>
    <mergeCell ref="E22:E24"/>
    <mergeCell ref="C2:Q2"/>
    <mergeCell ref="F14:I14"/>
    <mergeCell ref="F13:I13"/>
    <mergeCell ref="F12:I12"/>
    <mergeCell ref="E4:E9"/>
    <mergeCell ref="C4:C9"/>
    <mergeCell ref="D4:D9"/>
    <mergeCell ref="F4:I9"/>
    <mergeCell ref="F10:I10"/>
    <mergeCell ref="J4:J9"/>
    <mergeCell ref="P16:P21"/>
    <mergeCell ref="O16:O21"/>
    <mergeCell ref="M4:S4"/>
    <mergeCell ref="R5:R9"/>
    <mergeCell ref="C11:X11"/>
    <mergeCell ref="Q16:Q17"/>
    <mergeCell ref="J16:J21"/>
    <mergeCell ref="R22:R24"/>
    <mergeCell ref="Q6:Q9"/>
    <mergeCell ref="N5:Q5"/>
    <mergeCell ref="N6:N9"/>
    <mergeCell ref="O6:O9"/>
    <mergeCell ref="P6:P9"/>
    <mergeCell ref="N22:N24"/>
    <mergeCell ref="M5:M9"/>
    <mergeCell ref="V10:W10"/>
    <mergeCell ref="R16:R21"/>
    <mergeCell ref="S16:S17"/>
    <mergeCell ref="U16:U17"/>
    <mergeCell ref="T16:T17"/>
    <mergeCell ref="V14:W14"/>
    <mergeCell ref="S5:S9"/>
    <mergeCell ref="V13:W13"/>
    <mergeCell ref="X22:X24"/>
    <mergeCell ref="V22:W24"/>
    <mergeCell ref="V12:W12"/>
    <mergeCell ref="S22:S24"/>
    <mergeCell ref="T22:T24"/>
    <mergeCell ref="X4:X9"/>
    <mergeCell ref="X16:X21"/>
    <mergeCell ref="U22:U24"/>
    <mergeCell ref="V45:W45"/>
    <mergeCell ref="V39:W39"/>
    <mergeCell ref="V36:W36"/>
    <mergeCell ref="V37:W37"/>
    <mergeCell ref="V43:W43"/>
    <mergeCell ref="V32:W32"/>
    <mergeCell ref="V35:W35"/>
    <mergeCell ref="B4:B9"/>
    <mergeCell ref="F30:I30"/>
    <mergeCell ref="V15:W15"/>
    <mergeCell ref="V28:W28"/>
    <mergeCell ref="V16:W21"/>
    <mergeCell ref="V27:W27"/>
    <mergeCell ref="V4:W9"/>
    <mergeCell ref="F28:I28"/>
    <mergeCell ref="F29:I29"/>
    <mergeCell ref="M22:M23"/>
    <mergeCell ref="F26:I26"/>
    <mergeCell ref="F25:I25"/>
    <mergeCell ref="Q22:Q24"/>
    <mergeCell ref="O22:O24"/>
    <mergeCell ref="V25:W25"/>
    <mergeCell ref="V26:W26"/>
    <mergeCell ref="V30:W30"/>
    <mergeCell ref="V29:W29"/>
    <mergeCell ref="F33:I33"/>
    <mergeCell ref="F36:I36"/>
    <mergeCell ref="F39:I39"/>
    <mergeCell ref="C43:I43"/>
    <mergeCell ref="F40:I40"/>
    <mergeCell ref="P48:P50"/>
    <mergeCell ref="F37:I37"/>
    <mergeCell ref="F38:I38"/>
    <mergeCell ref="F46:I46"/>
    <mergeCell ref="F47:I47"/>
    <mergeCell ref="F45:I45"/>
    <mergeCell ref="F41:I41"/>
    <mergeCell ref="F48:I50"/>
    <mergeCell ref="F42:I42"/>
    <mergeCell ref="V56:W56"/>
    <mergeCell ref="V55:W55"/>
    <mergeCell ref="V40:W40"/>
    <mergeCell ref="V52:W52"/>
    <mergeCell ref="V46:W46"/>
    <mergeCell ref="V47:W47"/>
    <mergeCell ref="V41:W41"/>
    <mergeCell ref="V53:W53"/>
    <mergeCell ref="V42:W42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36" r:id="rId1"/>
  <headerFooter alignWithMargins="0">
    <oddHeader xml:space="preserve">&amp;RZałącznik do Uchwały Rady Powiatu w Węgorzewie Nr LVIII/404/2006 z dnia  29 czerwca 2006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SP</cp:lastModifiedBy>
  <cp:lastPrinted>2006-07-03T05:44:03Z</cp:lastPrinted>
  <dcterms:created xsi:type="dcterms:W3CDTF">2004-10-28T07:35:58Z</dcterms:created>
  <dcterms:modified xsi:type="dcterms:W3CDTF">2006-07-03T05:44:17Z</dcterms:modified>
  <cp:category/>
  <cp:version/>
  <cp:contentType/>
  <cp:contentStatus/>
</cp:coreProperties>
</file>